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Úvod" sheetId="1" r:id="rId1"/>
    <sheet name="Díla" sheetId="2" r:id="rId2"/>
    <sheet name="Tisk" sheetId="3" r:id="rId3"/>
  </sheets>
  <definedNames>
    <definedName name="_xlnm.Print_Area" localSheetId="1">'Díla'!$B$5:$I$167</definedName>
  </definedNames>
  <calcPr fullCalcOnLoad="1"/>
</workbook>
</file>

<file path=xl/sharedStrings.xml><?xml version="1.0" encoding="utf-8"?>
<sst xmlns="http://schemas.openxmlformats.org/spreadsheetml/2006/main" count="735" uniqueCount="414">
  <si>
    <t>Dekameron</t>
  </si>
  <si>
    <t>Bídníci</t>
  </si>
  <si>
    <t>Evžen Oněgin</t>
  </si>
  <si>
    <t>Tři mušketýři</t>
  </si>
  <si>
    <t>Povídky</t>
  </si>
  <si>
    <t>Otec Goriot</t>
  </si>
  <si>
    <t>Oliver Twist</t>
  </si>
  <si>
    <t>Nadějné vyhlídky</t>
  </si>
  <si>
    <t>Podivuhodný příběh doktora Jekylla a pana Hyda</t>
  </si>
  <si>
    <t>Jana Eyrová</t>
  </si>
  <si>
    <t>Dobrodružství Huckleberryho Finna</t>
  </si>
  <si>
    <t>Miláček</t>
  </si>
  <si>
    <t>Kulička</t>
  </si>
  <si>
    <t>Máj</t>
  </si>
  <si>
    <t>Kytice</t>
  </si>
  <si>
    <t>Tyrolské elegie</t>
  </si>
  <si>
    <t>Král Lávra</t>
  </si>
  <si>
    <t>Balady a romance</t>
  </si>
  <si>
    <t>Vesnický román</t>
  </si>
  <si>
    <t>Noc na Karlštejně</t>
  </si>
  <si>
    <t>Naši furianti</t>
  </si>
  <si>
    <t>Její pastorkyňa</t>
  </si>
  <si>
    <t>Maryša</t>
  </si>
  <si>
    <t>Petr a Lucie</t>
  </si>
  <si>
    <t>Malý princ</t>
  </si>
  <si>
    <t>Tři kamarádi</t>
  </si>
  <si>
    <t>Stařec a moře</t>
  </si>
  <si>
    <t>O myších a lidech</t>
  </si>
  <si>
    <t>Proměna</t>
  </si>
  <si>
    <t>Cizinec</t>
  </si>
  <si>
    <t>Osud člověka</t>
  </si>
  <si>
    <t>Smrt je mým řemeslem</t>
  </si>
  <si>
    <t>Malevil</t>
  </si>
  <si>
    <t>Pán prstenů</t>
  </si>
  <si>
    <t>Krysař</t>
  </si>
  <si>
    <t>Hordubal</t>
  </si>
  <si>
    <t>Povětroň</t>
  </si>
  <si>
    <t>Obyčejný život</t>
  </si>
  <si>
    <t>Bílá nemoc</t>
  </si>
  <si>
    <t>Ze života hmyzu</t>
  </si>
  <si>
    <t>Bylo nás pět</t>
  </si>
  <si>
    <t>Petrolejové lampy</t>
  </si>
  <si>
    <t>Pekař Jan Marhoul</t>
  </si>
  <si>
    <t>Rozmarné léto</t>
  </si>
  <si>
    <t>Těžká hodina</t>
  </si>
  <si>
    <t>Edison</t>
  </si>
  <si>
    <t>Maminka</t>
  </si>
  <si>
    <t>Obsluhoval jsem anglického krále</t>
  </si>
  <si>
    <t>Mladý muž a bílá velryba</t>
  </si>
  <si>
    <t>Jak jsem potkal ryby</t>
  </si>
  <si>
    <t>Pan Theodor Mundstock</t>
  </si>
  <si>
    <t>Modlitba pro Kateřinu Horovitzovou</t>
  </si>
  <si>
    <t>Báječná léta pod psa</t>
  </si>
  <si>
    <t>Saturnin</t>
  </si>
  <si>
    <t>Dílo</t>
  </si>
  <si>
    <t>Autor</t>
  </si>
  <si>
    <t>Výběr</t>
  </si>
  <si>
    <t>V, P, D</t>
  </si>
  <si>
    <t>Seznam literárních děl pro maturitní zkoušku</t>
  </si>
  <si>
    <t>Jméno žáka</t>
  </si>
  <si>
    <t>Příjmení žáka</t>
  </si>
  <si>
    <t>Třída</t>
  </si>
  <si>
    <t>Kritéria pro výběr knih:</t>
  </si>
  <si>
    <t xml:space="preserve"> - vybráno</t>
  </si>
  <si>
    <t xml:space="preserve"> - zbývá vybrat</t>
  </si>
  <si>
    <t xml:space="preserve">3. minimálně 4 díla ze světové literatury 20. a 21. století  </t>
  </si>
  <si>
    <t xml:space="preserve">4. minimálně 5 děl z české literatury 20. a 21. století  </t>
  </si>
  <si>
    <t>Celkové plnění kritérií:</t>
  </si>
  <si>
    <t xml:space="preserve"> vyplňte</t>
  </si>
  <si>
    <t>P</t>
  </si>
  <si>
    <t>D</t>
  </si>
  <si>
    <t>AND</t>
  </si>
  <si>
    <t>VPD</t>
  </si>
  <si>
    <t>JMENO</t>
  </si>
  <si>
    <t>PRIJMENI</t>
  </si>
  <si>
    <t>TRIDA</t>
  </si>
  <si>
    <t>1. žák vybere ze seznamu na listu s názvem "Díla" 20 knih</t>
  </si>
  <si>
    <t>2. minimálně 2 díla ze světové a české literatury do konce 18. století</t>
  </si>
  <si>
    <t xml:space="preserve">3. minimálně 3 díla ze světové a české literatury 19. století  </t>
  </si>
  <si>
    <t xml:space="preserve">5. minimálně 2 díla z oblasti prózy </t>
  </si>
  <si>
    <t xml:space="preserve">6. minimálně 2 díla z oblasti poezie </t>
  </si>
  <si>
    <t xml:space="preserve">7. minimálně 2 díla z oblasti dramatu </t>
  </si>
  <si>
    <t>Radúz a Mahulena</t>
  </si>
  <si>
    <t>Postřižiny</t>
  </si>
  <si>
    <t>Svatý Xaverius</t>
  </si>
  <si>
    <t>Zaškrtněte políčka u vybraných děl</t>
  </si>
  <si>
    <t>Jméno:</t>
  </si>
  <si>
    <t>Třída:</t>
  </si>
  <si>
    <t>Dodržení předepsaných kritérií:</t>
  </si>
  <si>
    <t>Dne:</t>
  </si>
  <si>
    <t>Souhlasí:</t>
  </si>
  <si>
    <t>podpis</t>
  </si>
  <si>
    <t>…………………………………………..</t>
  </si>
  <si>
    <t xml:space="preserve">8. maximálně 2 díla od stejného autora </t>
  </si>
  <si>
    <t>Robinson Crusoe</t>
  </si>
  <si>
    <t>Médea</t>
  </si>
  <si>
    <t>Utrpení mladého Werthera</t>
  </si>
  <si>
    <t xml:space="preserve">Sluha dvou pánů </t>
  </si>
  <si>
    <t>Canterburské povídky</t>
  </si>
  <si>
    <t xml:space="preserve">Lakomec </t>
  </si>
  <si>
    <t xml:space="preserve">Tartuffe </t>
  </si>
  <si>
    <t xml:space="preserve">Romeo a Julie </t>
  </si>
  <si>
    <t xml:space="preserve">Hamlet </t>
  </si>
  <si>
    <t xml:space="preserve">Zkrocení zlé ženy </t>
  </si>
  <si>
    <t>Othello</t>
  </si>
  <si>
    <t>Macbeth</t>
  </si>
  <si>
    <t>Antigona</t>
  </si>
  <si>
    <t>Gulliverovy cesty</t>
  </si>
  <si>
    <t>Cervantes</t>
  </si>
  <si>
    <t>Defoe</t>
  </si>
  <si>
    <t>Eurípidés</t>
  </si>
  <si>
    <t>Goethe</t>
  </si>
  <si>
    <t>Goldoni</t>
  </si>
  <si>
    <t>Chaucer</t>
  </si>
  <si>
    <t>Komenský</t>
  </si>
  <si>
    <t>Molière</t>
  </si>
  <si>
    <t>Shakespeare</t>
  </si>
  <si>
    <t>Sofokles</t>
  </si>
  <si>
    <t>Swift</t>
  </si>
  <si>
    <t xml:space="preserve">1. Světová a česká literatura do konce 18. století </t>
  </si>
  <si>
    <t xml:space="preserve">Pýcha a předsudek </t>
  </si>
  <si>
    <t>Emma</t>
  </si>
  <si>
    <t>Evženie Grandetová</t>
  </si>
  <si>
    <t xml:space="preserve">Na Větrné hůrce </t>
  </si>
  <si>
    <t>Višňový sad</t>
  </si>
  <si>
    <t>Strýček Váňa</t>
  </si>
  <si>
    <t>David Copperfield</t>
  </si>
  <si>
    <t>Bratři Karamazovi</t>
  </si>
  <si>
    <t>Zločin a trest</t>
  </si>
  <si>
    <t>Idiot</t>
  </si>
  <si>
    <t xml:space="preserve">Pes baskervillský </t>
  </si>
  <si>
    <t>Poslední případ Sherlocka Holmese</t>
  </si>
  <si>
    <t>Hrabě Monte-Cristo</t>
  </si>
  <si>
    <t xml:space="preserve">Paní Bovaryová </t>
  </si>
  <si>
    <t xml:space="preserve">Revizor </t>
  </si>
  <si>
    <t>Mrtvé duše</t>
  </si>
  <si>
    <t>Pohádky</t>
  </si>
  <si>
    <t xml:space="preserve">Chrám Matky boží v Paříži </t>
  </si>
  <si>
    <t>Havran</t>
  </si>
  <si>
    <t xml:space="preserve">Červený a černý </t>
  </si>
  <si>
    <t>Anna Karenina</t>
  </si>
  <si>
    <t xml:space="preserve">Piková dáma </t>
  </si>
  <si>
    <t>Ivanhoe</t>
  </si>
  <si>
    <t>Dracula</t>
  </si>
  <si>
    <t xml:space="preserve">Obraz Doriana Graye </t>
  </si>
  <si>
    <t>Strašidlo cantervillské</t>
  </si>
  <si>
    <t>Šťastný princ a jiné pohádky</t>
  </si>
  <si>
    <t>Jak je důležité míti Filipa</t>
  </si>
  <si>
    <t xml:space="preserve">Zabiják </t>
  </si>
  <si>
    <t xml:space="preserve">Nana </t>
  </si>
  <si>
    <t xml:space="preserve">Newtonův mozek </t>
  </si>
  <si>
    <t>Křest sv. Vladimíra</t>
  </si>
  <si>
    <t xml:space="preserve">Nový epochální výlet pana Broučka, tentokráte do XV. století </t>
  </si>
  <si>
    <t>Na statku a v chaloupce</t>
  </si>
  <si>
    <t xml:space="preserve">Staré pověsti české </t>
  </si>
  <si>
    <t>Filosofská historie</t>
  </si>
  <si>
    <t>Márinka</t>
  </si>
  <si>
    <t>Pohádka máje</t>
  </si>
  <si>
    <t>Santa Lucia</t>
  </si>
  <si>
    <t xml:space="preserve">Babička </t>
  </si>
  <si>
    <t>V zámku a podzámčí</t>
  </si>
  <si>
    <t>Divá Bára</t>
  </si>
  <si>
    <t xml:space="preserve">Povídky malostranské </t>
  </si>
  <si>
    <t>Úlomky žuly</t>
  </si>
  <si>
    <t>Gazdina roba</t>
  </si>
  <si>
    <t>Kuře melancholik</t>
  </si>
  <si>
    <t xml:space="preserve">Kříž u potoka </t>
  </si>
  <si>
    <t>Austenová</t>
  </si>
  <si>
    <t>Brontëová, E.</t>
  </si>
  <si>
    <t>Brontëová, Ch.</t>
  </si>
  <si>
    <t>Čechov</t>
  </si>
  <si>
    <t>Dickens</t>
  </si>
  <si>
    <t>Dostojevskij</t>
  </si>
  <si>
    <t>Doyle</t>
  </si>
  <si>
    <t>Dumas st.</t>
  </si>
  <si>
    <t>Flaubert</t>
  </si>
  <si>
    <t>Gogol</t>
  </si>
  <si>
    <t>Grimmové</t>
  </si>
  <si>
    <t>Hugo</t>
  </si>
  <si>
    <t>Maupassant</t>
  </si>
  <si>
    <t>Stevenson</t>
  </si>
  <si>
    <t>Stendhal</t>
  </si>
  <si>
    <t>Tolstoj</t>
  </si>
  <si>
    <t>Puškin</t>
  </si>
  <si>
    <t>Scott</t>
  </si>
  <si>
    <t>Stoker</t>
  </si>
  <si>
    <t>Twain</t>
  </si>
  <si>
    <t>Wilde</t>
  </si>
  <si>
    <t>Zola</t>
  </si>
  <si>
    <t>Arbes</t>
  </si>
  <si>
    <t>Borovský</t>
  </si>
  <si>
    <t>Erben</t>
  </si>
  <si>
    <t>Hálek</t>
  </si>
  <si>
    <t>Jirásek</t>
  </si>
  <si>
    <t>Mácha</t>
  </si>
  <si>
    <t>Mrštíkové</t>
  </si>
  <si>
    <t>Němcová</t>
  </si>
  <si>
    <t>Neruda</t>
  </si>
  <si>
    <t>Nováková</t>
  </si>
  <si>
    <t>Preissová</t>
  </si>
  <si>
    <t>Šlejhar</t>
  </si>
  <si>
    <t>Světlá</t>
  </si>
  <si>
    <t>Stroupežnický</t>
  </si>
  <si>
    <t>Vrchlický</t>
  </si>
  <si>
    <t>Zeyer</t>
  </si>
  <si>
    <t>B</t>
  </si>
  <si>
    <t xml:space="preserve">2. Světová a česká literatura 19. století </t>
  </si>
  <si>
    <t xml:space="preserve">Šťastný Jim </t>
  </si>
  <si>
    <t>Čekání na Godota</t>
  </si>
  <si>
    <t>Inferno</t>
  </si>
  <si>
    <t>Šifra mistra Leonarda</t>
  </si>
  <si>
    <t>Andělé a démoni</t>
  </si>
  <si>
    <t xml:space="preserve">451°Fahrenheita </t>
  </si>
  <si>
    <t>Všechny řitě světa i ta má</t>
  </si>
  <si>
    <t xml:space="preserve">Mistr a Markétka </t>
  </si>
  <si>
    <t>Alchymista</t>
  </si>
  <si>
    <t>Veronika se rozhodla zemřít</t>
  </si>
  <si>
    <t>2001 Vesmírná odysea</t>
  </si>
  <si>
    <t>Hájili jsme hrad</t>
  </si>
  <si>
    <t xml:space="preserve">Jméno růže </t>
  </si>
  <si>
    <t xml:space="preserve">Ošklivá vévodkyně </t>
  </si>
  <si>
    <t>Velký Gatsby</t>
  </si>
  <si>
    <t>Forrest Gump</t>
  </si>
  <si>
    <t xml:space="preserve">Hlava XXII </t>
  </si>
  <si>
    <t xml:space="preserve">Komu zvoní hrana </t>
  </si>
  <si>
    <t xml:space="preserve">Ten, kdo stojí v koutě </t>
  </si>
  <si>
    <t>Vražda v Orient-expresu</t>
  </si>
  <si>
    <t>Deset malých černoušků</t>
  </si>
  <si>
    <t>Plešatá zpěvačka</t>
  </si>
  <si>
    <t>Svět podle Garpa</t>
  </si>
  <si>
    <t>Zámek</t>
  </si>
  <si>
    <t>Proces</t>
  </si>
  <si>
    <t xml:space="preserve">Na cestě </t>
  </si>
  <si>
    <t>Řbitov zvířátek</t>
  </si>
  <si>
    <t>To</t>
  </si>
  <si>
    <t xml:space="preserve">Sto roků samoty </t>
  </si>
  <si>
    <t xml:space="preserve">Kronika ohlášené smrti </t>
  </si>
  <si>
    <t xml:space="preserve">Skleněný pokoj </t>
  </si>
  <si>
    <t>Tahle země není pro starý</t>
  </si>
  <si>
    <t>Cesta</t>
  </si>
  <si>
    <t xml:space="preserve">Horalka </t>
  </si>
  <si>
    <t>Kafka na pobřeží</t>
  </si>
  <si>
    <t>Norské dřevo</t>
  </si>
  <si>
    <t>Lolita</t>
  </si>
  <si>
    <t>Sněhulák</t>
  </si>
  <si>
    <t>Farma zvířat</t>
  </si>
  <si>
    <t xml:space="preserve">Na západní frontě klid </t>
  </si>
  <si>
    <t xml:space="preserve">Nebe nezná vyvolených </t>
  </si>
  <si>
    <t xml:space="preserve">Vítězný oblouk </t>
  </si>
  <si>
    <t xml:space="preserve">Pan Kaplan má třídu rád </t>
  </si>
  <si>
    <t>Harry Potter  VI. (Princ dvojí krve)</t>
  </si>
  <si>
    <t xml:space="preserve">Kdo chytá v žitě </t>
  </si>
  <si>
    <t xml:space="preserve">Pygmalion </t>
  </si>
  <si>
    <t>Předčítač</t>
  </si>
  <si>
    <t>Souostroví GULAG</t>
  </si>
  <si>
    <t xml:space="preserve">Jeden den Ivana Denisoviče </t>
  </si>
  <si>
    <t>Maus</t>
  </si>
  <si>
    <t xml:space="preserve">Sophiina volba </t>
  </si>
  <si>
    <t xml:space="preserve">Pianista </t>
  </si>
  <si>
    <t>Hobit</t>
  </si>
  <si>
    <t xml:space="preserve">Egypťan Sinuhet </t>
  </si>
  <si>
    <t>Paní Dallowayová</t>
  </si>
  <si>
    <t>Den trifidů</t>
  </si>
  <si>
    <t>Zlodějka knih</t>
  </si>
  <si>
    <t>Amis, K.</t>
  </si>
  <si>
    <t>Beckett</t>
  </si>
  <si>
    <t>Brown</t>
  </si>
  <si>
    <t>Bradbury</t>
  </si>
  <si>
    <t>Bukowski</t>
  </si>
  <si>
    <t>Bulgakov</t>
  </si>
  <si>
    <t>Camus</t>
  </si>
  <si>
    <t>Coelho</t>
  </si>
  <si>
    <t>Clarke</t>
  </si>
  <si>
    <t>Eastlake</t>
  </si>
  <si>
    <t>Eco</t>
  </si>
  <si>
    <t>Feuchtwanger</t>
  </si>
  <si>
    <t>Fitzgerald</t>
  </si>
  <si>
    <t>Groom</t>
  </si>
  <si>
    <t>Heller</t>
  </si>
  <si>
    <t>Hemingway</t>
  </si>
  <si>
    <t>Chbosky</t>
  </si>
  <si>
    <t>Christie</t>
  </si>
  <si>
    <t xml:space="preserve">Ionesco </t>
  </si>
  <si>
    <t>Irving</t>
  </si>
  <si>
    <t>Kafka</t>
  </si>
  <si>
    <t>Kerouac</t>
  </si>
  <si>
    <t>King</t>
  </si>
  <si>
    <t>Márquez</t>
  </si>
  <si>
    <r>
      <t>Mawer</t>
    </r>
  </si>
  <si>
    <t>McCarthy</t>
  </si>
  <si>
    <t>Moravia</t>
  </si>
  <si>
    <t>Murakami</t>
  </si>
  <si>
    <t>Nabokov</t>
  </si>
  <si>
    <t>Nesbø</t>
  </si>
  <si>
    <t>Orwell</t>
  </si>
  <si>
    <t>Remarque</t>
  </si>
  <si>
    <t>Rolland</t>
  </si>
  <si>
    <t>Rosten</t>
  </si>
  <si>
    <t>Rowlingová</t>
  </si>
  <si>
    <t>Saint-Exupéry</t>
  </si>
  <si>
    <t>Salinger</t>
  </si>
  <si>
    <t>Shaw</t>
  </si>
  <si>
    <t>Schlink</t>
  </si>
  <si>
    <t>Solženicyn</t>
  </si>
  <si>
    <t>Spiegelman</t>
  </si>
  <si>
    <t>Steinbeck</t>
  </si>
  <si>
    <t>Styron</t>
  </si>
  <si>
    <t>Šolochov</t>
  </si>
  <si>
    <t>Tolkien</t>
  </si>
  <si>
    <t>Waltari</t>
  </si>
  <si>
    <t>Woolfová</t>
  </si>
  <si>
    <t>Wyndham</t>
  </si>
  <si>
    <t>Zusak</t>
  </si>
  <si>
    <t>Slezské písně</t>
  </si>
  <si>
    <t>Poslední aristokratka</t>
  </si>
  <si>
    <t xml:space="preserve">Povídky z jedné kapsy </t>
  </si>
  <si>
    <t xml:space="preserve">Válka s mloky </t>
  </si>
  <si>
    <t>RUR</t>
  </si>
  <si>
    <t>Matka</t>
  </si>
  <si>
    <t>Vyšetřování ztráty třídní knihy</t>
  </si>
  <si>
    <t>České nebe</t>
  </si>
  <si>
    <t>Hrdý Budžes</t>
  </si>
  <si>
    <t xml:space="preserve">Spalovač mrtvol </t>
  </si>
  <si>
    <t>Myši Natálie Mooshabrové</t>
  </si>
  <si>
    <t>Rybí krev</t>
  </si>
  <si>
    <t xml:space="preserve">Audience </t>
  </si>
  <si>
    <t xml:space="preserve">Zahradní slavnost </t>
  </si>
  <si>
    <t xml:space="preserve">Neviditelný </t>
  </si>
  <si>
    <t>Osudy dobrého vojáka Švejka</t>
  </si>
  <si>
    <t xml:space="preserve">Ostře sledované vlaky </t>
  </si>
  <si>
    <t>Romance pro křídlovku</t>
  </si>
  <si>
    <t>Přítelkyně z domu smutku</t>
  </si>
  <si>
    <t xml:space="preserve">Kladivo na čarodějnice </t>
  </si>
  <si>
    <t xml:space="preserve">Katyně </t>
  </si>
  <si>
    <t xml:space="preserve">Adelheid </t>
  </si>
  <si>
    <t xml:space="preserve">Žert </t>
  </si>
  <si>
    <t xml:space="preserve">Směšné lásky </t>
  </si>
  <si>
    <t>Nesnesitelná lehkost bytí</t>
  </si>
  <si>
    <t>Želary</t>
  </si>
  <si>
    <t>Jozova Hanule</t>
  </si>
  <si>
    <t>Démanty noci</t>
  </si>
  <si>
    <t>Dita Saxová</t>
  </si>
  <si>
    <t>Hana</t>
  </si>
  <si>
    <t>Slepá mapa</t>
  </si>
  <si>
    <t xml:space="preserve">Básně noci </t>
  </si>
  <si>
    <t>Manon Lescaut</t>
  </si>
  <si>
    <t>Válka s mnohozvířetem</t>
  </si>
  <si>
    <t xml:space="preserve">Smrt krásných srnců </t>
  </si>
  <si>
    <t>Muži v offsidu</t>
  </si>
  <si>
    <t xml:space="preserve">Na vlnách TSF </t>
  </si>
  <si>
    <t>Píseň o Viktorce</t>
  </si>
  <si>
    <t>Mlýn na mumie</t>
  </si>
  <si>
    <t>Dva proti říši</t>
  </si>
  <si>
    <t>Vyhnání Gerty Schnirch</t>
  </si>
  <si>
    <t>Žítkovské bohyně</t>
  </si>
  <si>
    <t xml:space="preserve">Hastrman </t>
  </si>
  <si>
    <t>Morčata</t>
  </si>
  <si>
    <t xml:space="preserve">Osel a stín </t>
  </si>
  <si>
    <t xml:space="preserve">Balada z hadrů </t>
  </si>
  <si>
    <t xml:space="preserve">Těžká Barbora </t>
  </si>
  <si>
    <t>Bezruč</t>
  </si>
  <si>
    <t>Boček</t>
  </si>
  <si>
    <t>Čapek</t>
  </si>
  <si>
    <t>Čapkové</t>
  </si>
  <si>
    <t>Divadlo J.Cimrmana</t>
  </si>
  <si>
    <t>Dousková</t>
  </si>
  <si>
    <t>Dyk</t>
  </si>
  <si>
    <t>Fuks</t>
  </si>
  <si>
    <t>Hájíček</t>
  </si>
  <si>
    <t>Havel</t>
  </si>
  <si>
    <t>Havlíček</t>
  </si>
  <si>
    <t>Hašek</t>
  </si>
  <si>
    <t>Hrabal</t>
  </si>
  <si>
    <t>Hrubín</t>
  </si>
  <si>
    <t>Jirotka</t>
  </si>
  <si>
    <t>Kantůrková</t>
  </si>
  <si>
    <t>Kaplický</t>
  </si>
  <si>
    <t>Kohout</t>
  </si>
  <si>
    <t>Körner</t>
  </si>
  <si>
    <t>Kundera</t>
  </si>
  <si>
    <t>Mornštajnová</t>
  </si>
  <si>
    <t>Nezval</t>
  </si>
  <si>
    <t>Otčenášek</t>
  </si>
  <si>
    <t>Páral</t>
  </si>
  <si>
    <t>Pavel</t>
  </si>
  <si>
    <t>Poláček</t>
  </si>
  <si>
    <t>Seifert</t>
  </si>
  <si>
    <t>Škvorecký</t>
  </si>
  <si>
    <t>Šulc</t>
  </si>
  <si>
    <t>Tučková</t>
  </si>
  <si>
    <r>
      <t>Urban</t>
    </r>
  </si>
  <si>
    <t>Vaculík</t>
  </si>
  <si>
    <t>Vančura</t>
  </si>
  <si>
    <t>Viewegh</t>
  </si>
  <si>
    <t>V+W</t>
  </si>
  <si>
    <t>Wolker</t>
  </si>
  <si>
    <r>
      <t>Boccaccio</t>
    </r>
    <r>
      <rPr>
        <sz val="14"/>
        <color indexed="8"/>
        <rFont val="Arial"/>
        <family val="2"/>
      </rPr>
      <t xml:space="preserve"> </t>
    </r>
  </si>
  <si>
    <r>
      <t>Balzac</t>
    </r>
    <r>
      <rPr>
        <sz val="14"/>
        <color indexed="8"/>
        <rFont val="Arial"/>
        <family val="2"/>
      </rPr>
      <t xml:space="preserve"> </t>
    </r>
  </si>
  <si>
    <r>
      <t>Čech</t>
    </r>
    <r>
      <rPr>
        <i/>
        <sz val="14"/>
        <color indexed="8"/>
        <rFont val="Arial"/>
        <family val="2"/>
      </rPr>
      <t xml:space="preserve"> </t>
    </r>
  </si>
  <si>
    <r>
      <t xml:space="preserve">3. Světová literatura 20. a 21. století </t>
    </r>
    <r>
      <rPr>
        <u val="single"/>
        <sz val="14"/>
        <color indexed="8"/>
        <rFont val="Arial"/>
        <family val="2"/>
      </rPr>
      <t xml:space="preserve"> </t>
    </r>
  </si>
  <si>
    <r>
      <t xml:space="preserve">4. Česká literatura 20. a 21. století </t>
    </r>
    <r>
      <rPr>
        <u val="single"/>
        <sz val="14"/>
        <color indexed="8"/>
        <rFont val="Arial"/>
        <family val="2"/>
      </rPr>
      <t xml:space="preserve"> </t>
    </r>
  </si>
  <si>
    <r>
      <t>Legátová</t>
    </r>
    <r>
      <rPr>
        <sz val="14"/>
        <color indexed="8"/>
        <rFont val="Arial"/>
        <family val="2"/>
      </rPr>
      <t>:</t>
    </r>
  </si>
  <si>
    <r>
      <t>Lustig</t>
    </r>
    <r>
      <rPr>
        <sz val="14"/>
        <color indexed="8"/>
        <rFont val="Arial"/>
        <family val="2"/>
      </rPr>
      <t xml:space="preserve"> </t>
    </r>
  </si>
  <si>
    <r>
      <t>Stančík</t>
    </r>
    <r>
      <rPr>
        <i/>
        <sz val="14"/>
        <color indexed="8"/>
        <rFont val="Arial"/>
        <family val="2"/>
      </rPr>
      <t xml:space="preserve"> </t>
    </r>
  </si>
  <si>
    <t>Důmyslný rytíř don Quijote de la Mancha</t>
  </si>
  <si>
    <t xml:space="preserve">Labyrint světa a Ráj srdce </t>
  </si>
  <si>
    <t>Prima sezóna</t>
  </si>
  <si>
    <t>Romeo, Julie a tma</t>
  </si>
  <si>
    <t xml:space="preserve">Jiskra života </t>
  </si>
  <si>
    <t>Merle</t>
  </si>
  <si>
    <t>Szpilman</t>
  </si>
  <si>
    <t>Mrštík V.</t>
  </si>
  <si>
    <t>Poe</t>
  </si>
  <si>
    <t>školní rok 2021/2022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</si>
</sst>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2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9"/>
      <color indexed="8"/>
      <name val="Times New Roman"/>
      <family val="1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0000"/>
      <name val="Arial"/>
      <family val="2"/>
    </font>
    <font>
      <i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right" vertical="center" indent="2"/>
    </xf>
    <xf numFmtId="0" fontId="0" fillId="0" borderId="14" xfId="0" applyBorder="1" applyAlignment="1">
      <alignment horizontal="right" vertical="center" indent="2"/>
    </xf>
    <xf numFmtId="0" fontId="0" fillId="0" borderId="15" xfId="0" applyBorder="1" applyAlignment="1">
      <alignment horizontal="right" vertical="center" indent="2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E38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16.421875" style="0" customWidth="1"/>
    <col min="2" max="2" width="40.57421875" style="0" customWidth="1"/>
    <col min="3" max="3" width="5.28125" style="0" customWidth="1"/>
    <col min="4" max="4" width="16.28125" style="0" customWidth="1"/>
    <col min="5" max="5" width="5.28125" style="0" customWidth="1"/>
  </cols>
  <sheetData>
    <row r="1" spans="1:5" ht="22.5">
      <c r="A1" s="36" t="s">
        <v>58</v>
      </c>
      <c r="B1" s="36"/>
      <c r="C1" s="36"/>
      <c r="D1" s="36"/>
      <c r="E1" s="36"/>
    </row>
    <row r="2" spans="1:5" ht="15">
      <c r="A2" s="37" t="s">
        <v>413</v>
      </c>
      <c r="B2" s="37"/>
      <c r="C2" s="37"/>
      <c r="D2" s="37"/>
      <c r="E2" s="37"/>
    </row>
    <row r="3" spans="1:5" ht="13.5" thickBot="1">
      <c r="A3" s="1"/>
      <c r="B3" s="1"/>
      <c r="C3" s="1"/>
      <c r="D3" s="1"/>
      <c r="E3" s="1"/>
    </row>
    <row r="4" spans="1:5" ht="20.25" customHeight="1" thickBot="1">
      <c r="A4" s="1" t="s">
        <v>59</v>
      </c>
      <c r="B4" s="4"/>
      <c r="C4" s="2" t="s">
        <v>68</v>
      </c>
      <c r="D4" s="1"/>
      <c r="E4" s="1"/>
    </row>
    <row r="5" spans="1:5" ht="20.25" customHeight="1" thickBot="1">
      <c r="A5" s="1" t="s">
        <v>60</v>
      </c>
      <c r="B5" s="4"/>
      <c r="C5" s="2" t="s">
        <v>68</v>
      </c>
      <c r="D5" s="1"/>
      <c r="E5" s="1"/>
    </row>
    <row r="6" spans="1:5" ht="20.25" customHeight="1" thickBot="1">
      <c r="A6" s="1" t="s">
        <v>61</v>
      </c>
      <c r="B6" s="4"/>
      <c r="C6" s="2" t="s">
        <v>68</v>
      </c>
      <c r="D6" s="1"/>
      <c r="E6" s="1"/>
    </row>
    <row r="7" spans="1:5" ht="12.75">
      <c r="A7" s="1"/>
      <c r="B7" s="1"/>
      <c r="C7" s="1"/>
      <c r="D7" s="1"/>
      <c r="E7" s="1"/>
    </row>
    <row r="8" spans="1:5" ht="15">
      <c r="A8" s="10" t="s">
        <v>62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 t="s">
        <v>76</v>
      </c>
      <c r="B10" s="1"/>
      <c r="C10" s="1"/>
      <c r="D10" s="1"/>
      <c r="E10" s="1"/>
    </row>
    <row r="11" spans="1:5" ht="15">
      <c r="A11" s="1"/>
      <c r="B11" s="5" t="s">
        <v>63</v>
      </c>
      <c r="C11" s="6">
        <f>COUNTIF(Díla!D7:D240,"PRAVDA")</f>
        <v>0</v>
      </c>
      <c r="D11" s="7" t="str">
        <f>IF(C11=20,"SPLNĚNO",IF(C11&lt;20,"NESPLNĚNO","MOC KNIH"))</f>
        <v>NESPLNĚNO</v>
      </c>
      <c r="E11" s="1"/>
    </row>
    <row r="12" spans="1:5" ht="12.75">
      <c r="A12" s="1"/>
      <c r="B12" s="1" t="s">
        <v>64</v>
      </c>
      <c r="C12" s="3">
        <f>IF(C11&gt;20,"UBRAT",20-C11)</f>
        <v>20</v>
      </c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 t="s">
        <v>77</v>
      </c>
      <c r="B14" s="1"/>
      <c r="C14" s="1"/>
      <c r="D14" s="1"/>
      <c r="E14" s="1"/>
    </row>
    <row r="15" spans="1:5" ht="15">
      <c r="A15" s="1"/>
      <c r="B15" s="5" t="s">
        <v>63</v>
      </c>
      <c r="C15" s="6">
        <f>COUNTIF(Díla!D7:D23,"PRAVDA")</f>
        <v>0</v>
      </c>
      <c r="D15" s="7" t="str">
        <f>IF(C15&gt;=2,"SPLNĚNO","NESPLNĚNO")</f>
        <v>NESPLNĚNO</v>
      </c>
      <c r="E15" s="1"/>
    </row>
    <row r="16" spans="1:5" ht="12.75">
      <c r="A16" s="1"/>
      <c r="B16" s="1"/>
      <c r="C16" s="1"/>
      <c r="D16" s="1"/>
      <c r="E16" s="1"/>
    </row>
    <row r="17" spans="1:5" ht="12.75">
      <c r="A17" s="1" t="s">
        <v>78</v>
      </c>
      <c r="B17" s="1"/>
      <c r="C17" s="1"/>
      <c r="D17" s="1"/>
      <c r="E17" s="1"/>
    </row>
    <row r="18" spans="1:5" ht="15">
      <c r="A18" s="1"/>
      <c r="B18" s="5" t="s">
        <v>63</v>
      </c>
      <c r="C18" s="6">
        <f>COUNTIF(Díla!D26:D96,"PRAVDA")</f>
        <v>0</v>
      </c>
      <c r="D18" s="7" t="str">
        <f>IF(C18&gt;=3,"SPLNĚNO","NESPLNĚNO")</f>
        <v>NESPLNĚNO</v>
      </c>
      <c r="E18" s="1"/>
    </row>
    <row r="19" spans="1:5" ht="12.75">
      <c r="A19" s="1"/>
      <c r="B19" s="1"/>
      <c r="C19" s="1"/>
      <c r="D19" s="1"/>
      <c r="E19" s="1"/>
    </row>
    <row r="20" spans="1:5" ht="12.75">
      <c r="A20" s="1" t="s">
        <v>65</v>
      </c>
      <c r="B20" s="1"/>
      <c r="C20" s="1"/>
      <c r="D20" s="1"/>
      <c r="E20" s="1"/>
    </row>
    <row r="21" spans="1:5" ht="15">
      <c r="A21" s="1"/>
      <c r="B21" s="5" t="s">
        <v>63</v>
      </c>
      <c r="C21" s="6">
        <f>COUNTIF(Díla!D99:D168,"PRAVDA")</f>
        <v>0</v>
      </c>
      <c r="D21" s="7" t="str">
        <f>IF(C21&gt;=4,"SPLNĚNO","NESPLNĚNO")</f>
        <v>NESPLNĚNO</v>
      </c>
      <c r="E21" s="1"/>
    </row>
    <row r="22" spans="1:5" ht="12.75">
      <c r="A22" s="1"/>
      <c r="B22" s="1"/>
      <c r="C22" s="1"/>
      <c r="D22" s="1"/>
      <c r="E22" s="1"/>
    </row>
    <row r="23" spans="1:5" ht="12.75">
      <c r="A23" s="1" t="s">
        <v>66</v>
      </c>
      <c r="B23" s="1"/>
      <c r="C23" s="1"/>
      <c r="D23" s="1"/>
      <c r="E23" s="1"/>
    </row>
    <row r="24" spans="1:5" ht="15">
      <c r="A24" s="1"/>
      <c r="B24" s="5" t="s">
        <v>63</v>
      </c>
      <c r="C24" s="6">
        <f>COUNTIF(Díla!D171:D240,"PRAVDA")</f>
        <v>0</v>
      </c>
      <c r="D24" s="7" t="str">
        <f>IF(C24&gt;=5,"SPLNĚNO","NESPLNĚNO")</f>
        <v>NESPLNĚNO</v>
      </c>
      <c r="E24" s="1"/>
    </row>
    <row r="25" spans="1:5" ht="12.75">
      <c r="A25" s="1"/>
      <c r="B25" s="1"/>
      <c r="C25" s="1"/>
      <c r="D25" s="1"/>
      <c r="E25" s="1"/>
    </row>
    <row r="26" spans="1:5" ht="12.75">
      <c r="A26" s="1" t="s">
        <v>79</v>
      </c>
      <c r="B26" s="1"/>
      <c r="C26" s="3"/>
      <c r="D26" s="1"/>
      <c r="E26" s="1"/>
    </row>
    <row r="27" spans="1:5" ht="15">
      <c r="A27" s="1"/>
      <c r="B27" s="5" t="s">
        <v>63</v>
      </c>
      <c r="C27" s="6">
        <f>COUNTIF(Díla!F7:F240,"P")</f>
        <v>0</v>
      </c>
      <c r="D27" s="7" t="str">
        <f>IF(C27&gt;=2,"SPLNĚNO","NESPLNĚNO")</f>
        <v>NESPLNĚNO</v>
      </c>
      <c r="E27" s="1"/>
    </row>
    <row r="28" spans="1:5" ht="12.75">
      <c r="A28" s="1"/>
      <c r="B28" s="1"/>
      <c r="C28" s="1"/>
      <c r="D28" s="1"/>
      <c r="E28" s="1"/>
    </row>
    <row r="29" spans="1:5" ht="12.75">
      <c r="A29" s="1" t="s">
        <v>80</v>
      </c>
      <c r="B29" s="1"/>
      <c r="C29" s="1"/>
      <c r="D29" s="1"/>
      <c r="E29" s="1"/>
    </row>
    <row r="30" spans="1:5" ht="15">
      <c r="A30" s="1"/>
      <c r="B30" s="5" t="s">
        <v>63</v>
      </c>
      <c r="C30" s="6">
        <f>COUNTIF(Díla!F7:F240,"B")</f>
        <v>0</v>
      </c>
      <c r="D30" s="7" t="str">
        <f>IF(C30&gt;=2,"SPLNĚNO","NESPLNĚNO")</f>
        <v>NESPLNĚNO</v>
      </c>
      <c r="E30" s="1"/>
    </row>
    <row r="31" spans="1:5" ht="12.75">
      <c r="A31" s="1"/>
      <c r="B31" s="1"/>
      <c r="C31" s="1"/>
      <c r="D31" s="1"/>
      <c r="E31" s="1"/>
    </row>
    <row r="32" spans="1:5" ht="12.75">
      <c r="A32" s="1" t="s">
        <v>81</v>
      </c>
      <c r="B32" s="1"/>
      <c r="C32" s="1"/>
      <c r="D32" s="1"/>
      <c r="E32" s="1"/>
    </row>
    <row r="33" spans="1:5" ht="15">
      <c r="A33" s="1"/>
      <c r="B33" s="5" t="s">
        <v>63</v>
      </c>
      <c r="C33" s="6">
        <f>COUNTIF(Díla!F7:F240,"D")</f>
        <v>0</v>
      </c>
      <c r="D33" s="7" t="str">
        <f>IF(C33&gt;=2,"SPLNĚNO","NESPLNĚNO")</f>
        <v>NESPLNĚNO</v>
      </c>
      <c r="E33" s="1"/>
    </row>
    <row r="34" spans="1:5" ht="15">
      <c r="A34" s="1"/>
      <c r="B34" s="28"/>
      <c r="C34" s="29"/>
      <c r="D34" s="30"/>
      <c r="E34" s="1"/>
    </row>
    <row r="35" spans="1:5" ht="15">
      <c r="A35" s="1" t="s">
        <v>93</v>
      </c>
      <c r="B35" s="5"/>
      <c r="C35" s="5"/>
      <c r="D35" s="7" t="str">
        <f>IF(OR(COUNTBLANK(Díla!M17:M21)&lt;3,COUNTBLANK(Díla!M34:M36)&lt;1,COUNTBLANK(Díla!M37:M39)&lt;1,COUNTBLANK(Díla!M62:M65)&lt;2,COUNTBLANK(Díla!M70:M72)&lt;1,COUNTBLANK(Díla!M83:M85)&lt;1,COUNTBLANK(Díla!M101:M103)&lt;1,COUNTBLANK(Díla!M124:M126)&lt;1,COUNTBLANK(Díla!M144:M148)&lt;3,COUNTBLANK(Díla!M173:M180)&lt;6,COUNTBLANK(Díla!M186:M188)&lt;1,COUNTBLANK(Díla!M195:M197)&lt;1,COUNTBLANK(Díla!M204:M206)&lt;1,COUNTBLANK(Díla!M209:M211)&lt;1,COUNTBLANK(Díla!M214:M216)&lt;1,COUNTBLANK(Díla!M224:M226)&lt;1,COUNTBLANK(Díla!M237:M239)&lt;1),"NESPLNĚNO","SPLNĚNO")</f>
        <v>SPLNĚNO</v>
      </c>
      <c r="E35" s="1"/>
    </row>
    <row r="36" spans="1:5" ht="12.75">
      <c r="A36" s="1"/>
      <c r="B36" s="1"/>
      <c r="C36" s="1"/>
      <c r="D36" s="1"/>
      <c r="E36" s="1"/>
    </row>
    <row r="37" spans="1:5" ht="15" thickBot="1">
      <c r="A37" s="8" t="s">
        <v>67</v>
      </c>
      <c r="B37" s="8"/>
      <c r="C37" s="8"/>
      <c r="D37" s="9" t="str">
        <f>IF(AND(D11="SPLNĚNO",D15="SPLNĚNO",D18="SPLNĚNO",D21="SPLNĚNO",D24="SPLNĚNO",D27="SPLNĚNO",D30="SPLNĚNO",D33="SPLNĚNO",D35="SPLNĚNO"),"SPLNĚNO","NESPLNĚNO")</f>
        <v>NESPLNĚNO</v>
      </c>
      <c r="E37" s="1"/>
    </row>
    <row r="38" spans="1:5" ht="13.5" thickTop="1">
      <c r="A38" s="1"/>
      <c r="B38" s="1"/>
      <c r="C38" s="1"/>
      <c r="D38" s="1"/>
      <c r="E38" s="1"/>
    </row>
  </sheetData>
  <sheetProtection password="C6CA" sheet="1" objects="1" scenarios="1" selectLockedCells="1"/>
  <mergeCells count="2">
    <mergeCell ref="A1:E1"/>
    <mergeCell ref="A2:E2"/>
  </mergeCells>
  <conditionalFormatting sqref="D37 D18 D21 D24 D27 D30 D15 D33:D35">
    <cfRule type="cellIs" priority="1" dxfId="2" operator="equal" stopIfTrue="1">
      <formula>"SPLNĚNO"</formula>
    </cfRule>
    <cfRule type="cellIs" priority="2" dxfId="0" operator="equal" stopIfTrue="1">
      <formula>"NESPLNĚNO"</formula>
    </cfRule>
  </conditionalFormatting>
  <conditionalFormatting sqref="D11">
    <cfRule type="cellIs" priority="3" dxfId="2" operator="equal" stopIfTrue="1">
      <formula>"SPLNĚNO"</formula>
    </cfRule>
    <cfRule type="cellIs" priority="4" dxfId="0" operator="equal" stopIfTrue="1">
      <formula>"NESPLNĚNO"</formula>
    </cfRule>
    <cfRule type="cellIs" priority="5" dxfId="0" operator="equal" stopIfTrue="1">
      <formula>"MOC KNIH"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P240"/>
  <sheetViews>
    <sheetView zoomScalePageLayoutView="0" workbookViewId="0" topLeftCell="A1">
      <selection activeCell="Q225" sqref="Q225"/>
    </sheetView>
  </sheetViews>
  <sheetFormatPr defaultColWidth="9.28125" defaultRowHeight="12.75"/>
  <cols>
    <col min="1" max="1" width="8.7109375" style="13" customWidth="1"/>
    <col min="2" max="2" width="70.8515625" style="13" bestFit="1" customWidth="1"/>
    <col min="3" max="3" width="25.8515625" style="13" bestFit="1" customWidth="1"/>
    <col min="4" max="4" width="15.28125" style="15" hidden="1" customWidth="1"/>
    <col min="5" max="5" width="17.28125" style="13" hidden="1" customWidth="1"/>
    <col min="6" max="6" width="6.7109375" style="13" hidden="1" customWidth="1"/>
    <col min="7" max="7" width="10.28125" style="13" hidden="1" customWidth="1"/>
    <col min="8" max="8" width="13.140625" style="13" hidden="1" customWidth="1"/>
    <col min="9" max="9" width="8.8515625" style="13" hidden="1" customWidth="1"/>
    <col min="10" max="14" width="9.7109375" style="13" hidden="1" customWidth="1"/>
    <col min="15" max="15" width="13.7109375" style="13" hidden="1" customWidth="1"/>
    <col min="16" max="16" width="9.140625" style="13" hidden="1" customWidth="1"/>
    <col min="17" max="16384" width="9.28125" style="13" customWidth="1"/>
  </cols>
  <sheetData>
    <row r="1" ht="17.25">
      <c r="A1" s="31" t="s">
        <v>85</v>
      </c>
    </row>
    <row r="3" spans="1:6" ht="17.25">
      <c r="A3" s="31"/>
      <c r="C3" s="14" t="str">
        <f>CONCATENATE(Úvod!B5," ",Úvod!B4," ",Úvod!B6)</f>
        <v>  </v>
      </c>
      <c r="E3" s="13" t="s">
        <v>57</v>
      </c>
      <c r="F3" s="13" t="s">
        <v>71</v>
      </c>
    </row>
    <row r="5" spans="2:9" ht="17.25">
      <c r="B5" s="31" t="s">
        <v>54</v>
      </c>
      <c r="C5" s="31" t="s">
        <v>55</v>
      </c>
      <c r="D5" s="32" t="s">
        <v>56</v>
      </c>
      <c r="E5" s="13" t="s">
        <v>72</v>
      </c>
      <c r="F5" s="13" t="s">
        <v>71</v>
      </c>
      <c r="G5" s="13" t="s">
        <v>73</v>
      </c>
      <c r="H5" s="13" t="s">
        <v>74</v>
      </c>
      <c r="I5" s="13" t="s">
        <v>75</v>
      </c>
    </row>
    <row r="6" spans="1:9" ht="17.25">
      <c r="A6" s="31" t="s">
        <v>119</v>
      </c>
      <c r="D6" s="15" t="b">
        <v>1</v>
      </c>
      <c r="E6" s="14" t="str">
        <f>Úvod!D37</f>
        <v>NESPLNĚNO</v>
      </c>
      <c r="G6" s="14">
        <f>CONCATENATE(Úvod!B4)</f>
      </c>
      <c r="H6" s="14">
        <f>CONCATENATE(Úvod!B5)</f>
      </c>
      <c r="I6" s="14">
        <f>CONCATENATE(Úvod!B6)</f>
      </c>
    </row>
    <row r="7" spans="1:16" ht="18">
      <c r="A7" s="16"/>
      <c r="B7" s="13" t="s">
        <v>0</v>
      </c>
      <c r="C7" s="13" t="s">
        <v>396</v>
      </c>
      <c r="D7" s="15" t="b">
        <v>0</v>
      </c>
      <c r="E7" s="13" t="s">
        <v>69</v>
      </c>
      <c r="F7" s="13">
        <f>IF(D7=TRUE,E7,"")</f>
      </c>
      <c r="J7" s="13">
        <f>IF(L7="",0,1)</f>
        <v>0</v>
      </c>
      <c r="K7" s="13">
        <f>J7</f>
        <v>0</v>
      </c>
      <c r="L7" s="13">
        <f>IF(D7=TRUE,B7,"")</f>
      </c>
      <c r="M7" s="13">
        <f>IF(D7=TRUE,C7,"")</f>
      </c>
      <c r="N7" s="13">
        <v>1</v>
      </c>
      <c r="O7" s="13">
        <f>VLOOKUP(1,Díla!$K$7:$M$240,2)</f>
      </c>
      <c r="P7" s="13">
        <f>VLOOKUP(1,Díla!$K$7:$M$240,3)</f>
      </c>
    </row>
    <row r="8" spans="1:16" ht="18">
      <c r="A8" s="16"/>
      <c r="B8" s="13" t="s">
        <v>404</v>
      </c>
      <c r="C8" s="13" t="s">
        <v>108</v>
      </c>
      <c r="D8" s="15" t="b">
        <v>0</v>
      </c>
      <c r="E8" s="13" t="s">
        <v>69</v>
      </c>
      <c r="F8" s="13">
        <f aca="true" t="shared" si="0" ref="F8:F23">IF(D8=TRUE,E8,"")</f>
      </c>
      <c r="J8" s="13">
        <f aca="true" t="shared" si="1" ref="J8:J42">IF(M8="",J7,J7+1)</f>
        <v>0</v>
      </c>
      <c r="K8" s="13">
        <f>IF(J8=J7,"",J8)</f>
      </c>
      <c r="L8" s="13">
        <f aca="true" t="shared" si="2" ref="L8:L23">IF(D8=TRUE,B8,"")</f>
      </c>
      <c r="M8" s="13">
        <f aca="true" t="shared" si="3" ref="M8:M23">IF(D8=TRUE,C8,"")</f>
      </c>
      <c r="N8" s="13">
        <v>2</v>
      </c>
      <c r="O8" s="13">
        <f>VLOOKUP(2,Díla!$K$7:$M$240,2)</f>
      </c>
      <c r="P8" s="13">
        <f>VLOOKUP(2,Díla!$K$7:$M$240,3)</f>
      </c>
    </row>
    <row r="9" spans="1:16" ht="18">
      <c r="A9" s="16"/>
      <c r="B9" s="13" t="s">
        <v>94</v>
      </c>
      <c r="C9" s="13" t="s">
        <v>109</v>
      </c>
      <c r="D9" s="15" t="b">
        <v>0</v>
      </c>
      <c r="E9" s="13" t="s">
        <v>69</v>
      </c>
      <c r="F9" s="13">
        <f t="shared" si="0"/>
      </c>
      <c r="J9" s="13">
        <f t="shared" si="1"/>
        <v>0</v>
      </c>
      <c r="K9" s="13">
        <f aca="true" t="shared" si="4" ref="K9:K26">IF(J9=J8,"",J9)</f>
      </c>
      <c r="L9" s="13">
        <f t="shared" si="2"/>
      </c>
      <c r="M9" s="13">
        <f t="shared" si="3"/>
      </c>
      <c r="N9" s="13">
        <v>3</v>
      </c>
      <c r="O9" s="13">
        <f>VLOOKUP(3,Díla!$K$7:$M$240,2)</f>
      </c>
      <c r="P9" s="13">
        <f>VLOOKUP(3,Díla!$K$7:$M$240,3)</f>
      </c>
    </row>
    <row r="10" spans="1:16" ht="18">
      <c r="A10" s="16"/>
      <c r="B10" s="13" t="s">
        <v>95</v>
      </c>
      <c r="C10" s="13" t="s">
        <v>110</v>
      </c>
      <c r="D10" s="15" t="b">
        <v>0</v>
      </c>
      <c r="E10" s="13" t="s">
        <v>70</v>
      </c>
      <c r="F10" s="13">
        <f t="shared" si="0"/>
      </c>
      <c r="J10" s="13">
        <f t="shared" si="1"/>
        <v>0</v>
      </c>
      <c r="K10" s="13">
        <f t="shared" si="4"/>
      </c>
      <c r="L10" s="13">
        <f t="shared" si="2"/>
      </c>
      <c r="M10" s="13">
        <f t="shared" si="3"/>
      </c>
      <c r="N10" s="13">
        <v>4</v>
      </c>
      <c r="O10" s="13">
        <f>VLOOKUP(4,Díla!$K$7:$M$240,2)</f>
      </c>
      <c r="P10" s="13">
        <f>VLOOKUP(4,Díla!$K$7:$M$240,3)</f>
      </c>
    </row>
    <row r="11" spans="1:16" ht="18">
      <c r="A11" s="16"/>
      <c r="B11" s="13" t="s">
        <v>96</v>
      </c>
      <c r="C11" s="13" t="s">
        <v>111</v>
      </c>
      <c r="D11" s="15" t="b">
        <v>0</v>
      </c>
      <c r="E11" s="13" t="s">
        <v>69</v>
      </c>
      <c r="F11" s="13">
        <f t="shared" si="0"/>
      </c>
      <c r="J11" s="13">
        <f t="shared" si="1"/>
        <v>0</v>
      </c>
      <c r="K11" s="13">
        <f t="shared" si="4"/>
      </c>
      <c r="L11" s="13">
        <f t="shared" si="2"/>
      </c>
      <c r="M11" s="13">
        <f t="shared" si="3"/>
      </c>
      <c r="N11" s="13">
        <v>5</v>
      </c>
      <c r="O11" s="13">
        <f>VLOOKUP(5,Díla!$K$7:$M$240,2)</f>
      </c>
      <c r="P11" s="13">
        <f>VLOOKUP(5,Díla!$K$7:$M$240,3)</f>
      </c>
    </row>
    <row r="12" spans="1:16" ht="18">
      <c r="A12" s="16"/>
      <c r="B12" s="13" t="s">
        <v>97</v>
      </c>
      <c r="C12" s="13" t="s">
        <v>112</v>
      </c>
      <c r="D12" s="15" t="b">
        <v>0</v>
      </c>
      <c r="E12" s="13" t="s">
        <v>70</v>
      </c>
      <c r="F12" s="13">
        <f t="shared" si="0"/>
      </c>
      <c r="J12" s="13">
        <f t="shared" si="1"/>
        <v>0</v>
      </c>
      <c r="K12" s="13">
        <f t="shared" si="4"/>
      </c>
      <c r="L12" s="13">
        <f t="shared" si="2"/>
      </c>
      <c r="M12" s="13">
        <f t="shared" si="3"/>
      </c>
      <c r="N12" s="13">
        <v>6</v>
      </c>
      <c r="O12" s="13">
        <f>VLOOKUP(6,Díla!$K$7:$M$240,2)</f>
      </c>
      <c r="P12" s="13">
        <f>VLOOKUP(6,Díla!$K$7:$M$240,3)</f>
      </c>
    </row>
    <row r="13" spans="1:16" ht="18">
      <c r="A13" s="16"/>
      <c r="B13" s="13" t="s">
        <v>98</v>
      </c>
      <c r="C13" s="13" t="s">
        <v>113</v>
      </c>
      <c r="D13" s="15" t="b">
        <v>0</v>
      </c>
      <c r="E13" s="13" t="s">
        <v>69</v>
      </c>
      <c r="F13" s="13">
        <f t="shared" si="0"/>
      </c>
      <c r="J13" s="13">
        <f t="shared" si="1"/>
        <v>0</v>
      </c>
      <c r="K13" s="13">
        <f t="shared" si="4"/>
      </c>
      <c r="L13" s="13">
        <f t="shared" si="2"/>
      </c>
      <c r="M13" s="13">
        <f t="shared" si="3"/>
      </c>
      <c r="N13" s="13">
        <v>7</v>
      </c>
      <c r="O13" s="13">
        <f>VLOOKUP(7,Díla!$K$7:$M$240,2)</f>
      </c>
      <c r="P13" s="13">
        <f>VLOOKUP(7,Díla!$K$7:$M$240,3)</f>
      </c>
    </row>
    <row r="14" spans="1:16" ht="18">
      <c r="A14" s="16"/>
      <c r="B14" s="13" t="s">
        <v>405</v>
      </c>
      <c r="C14" s="13" t="s">
        <v>114</v>
      </c>
      <c r="D14" s="15" t="b">
        <v>0</v>
      </c>
      <c r="E14" s="13" t="s">
        <v>69</v>
      </c>
      <c r="F14" s="13">
        <f t="shared" si="0"/>
      </c>
      <c r="J14" s="13">
        <f t="shared" si="1"/>
        <v>0</v>
      </c>
      <c r="K14" s="13">
        <f t="shared" si="4"/>
      </c>
      <c r="L14" s="13">
        <f t="shared" si="2"/>
      </c>
      <c r="M14" s="13">
        <f t="shared" si="3"/>
      </c>
      <c r="N14" s="13">
        <v>8</v>
      </c>
      <c r="O14" s="13">
        <f>VLOOKUP(8,Díla!$K$7:$M$240,2)</f>
      </c>
      <c r="P14" s="13">
        <f>VLOOKUP(8,Díla!$K$7:$M$240,3)</f>
      </c>
    </row>
    <row r="15" spans="1:16" ht="18">
      <c r="A15" s="16"/>
      <c r="B15" s="13" t="s">
        <v>99</v>
      </c>
      <c r="C15" s="13" t="s">
        <v>115</v>
      </c>
      <c r="D15" s="15" t="b">
        <v>0</v>
      </c>
      <c r="E15" s="13" t="s">
        <v>70</v>
      </c>
      <c r="F15" s="13">
        <f t="shared" si="0"/>
      </c>
      <c r="J15" s="13">
        <f t="shared" si="1"/>
        <v>0</v>
      </c>
      <c r="K15" s="13">
        <f t="shared" si="4"/>
      </c>
      <c r="L15" s="13">
        <f t="shared" si="2"/>
      </c>
      <c r="M15" s="13">
        <f t="shared" si="3"/>
      </c>
      <c r="N15" s="13">
        <v>9</v>
      </c>
      <c r="O15" s="13">
        <f>VLOOKUP(9,Díla!$K$7:$M$240,2)</f>
      </c>
      <c r="P15" s="13">
        <f>VLOOKUP(9,Díla!$K$7:$M$240,3)</f>
      </c>
    </row>
    <row r="16" spans="1:16" ht="18">
      <c r="A16" s="16"/>
      <c r="B16" s="13" t="s">
        <v>100</v>
      </c>
      <c r="C16" s="13" t="s">
        <v>115</v>
      </c>
      <c r="D16" s="15" t="b">
        <v>0</v>
      </c>
      <c r="E16" s="13" t="s">
        <v>70</v>
      </c>
      <c r="F16" s="13">
        <f t="shared" si="0"/>
      </c>
      <c r="J16" s="13">
        <f t="shared" si="1"/>
        <v>0</v>
      </c>
      <c r="K16" s="13">
        <f t="shared" si="4"/>
      </c>
      <c r="L16" s="13">
        <f t="shared" si="2"/>
      </c>
      <c r="M16" s="13">
        <f t="shared" si="3"/>
      </c>
      <c r="N16" s="13">
        <v>10</v>
      </c>
      <c r="O16" s="13">
        <f>VLOOKUP(10,Díla!$K$7:$M$240,2)</f>
      </c>
      <c r="P16" s="13">
        <f>VLOOKUP(10,Díla!$K$7:$M$240,3)</f>
      </c>
    </row>
    <row r="17" spans="1:16" ht="18">
      <c r="A17" s="16"/>
      <c r="B17" s="13" t="s">
        <v>101</v>
      </c>
      <c r="C17" s="13" t="s">
        <v>116</v>
      </c>
      <c r="D17" s="15" t="b">
        <v>0</v>
      </c>
      <c r="E17" s="13" t="s">
        <v>70</v>
      </c>
      <c r="F17" s="13">
        <f t="shared" si="0"/>
      </c>
      <c r="J17" s="13">
        <f t="shared" si="1"/>
        <v>0</v>
      </c>
      <c r="K17" s="13">
        <f t="shared" si="4"/>
      </c>
      <c r="L17" s="13">
        <f t="shared" si="2"/>
      </c>
      <c r="M17" s="13">
        <f t="shared" si="3"/>
      </c>
      <c r="N17" s="13">
        <v>11</v>
      </c>
      <c r="O17" s="13">
        <f>VLOOKUP(11,Díla!$K$7:$M$240,2)</f>
      </c>
      <c r="P17" s="13">
        <f>VLOOKUP(11,Díla!$K$7:$M$240,3)</f>
      </c>
    </row>
    <row r="18" spans="1:16" ht="18">
      <c r="A18" s="16"/>
      <c r="B18" s="13" t="s">
        <v>102</v>
      </c>
      <c r="C18" s="13" t="s">
        <v>116</v>
      </c>
      <c r="D18" s="15" t="b">
        <v>0</v>
      </c>
      <c r="E18" s="13" t="s">
        <v>70</v>
      </c>
      <c r="F18" s="13">
        <f t="shared" si="0"/>
      </c>
      <c r="J18" s="13">
        <f t="shared" si="1"/>
        <v>0</v>
      </c>
      <c r="K18" s="13">
        <f t="shared" si="4"/>
      </c>
      <c r="L18" s="13">
        <f t="shared" si="2"/>
      </c>
      <c r="M18" s="13">
        <f t="shared" si="3"/>
      </c>
      <c r="N18" s="13">
        <v>12</v>
      </c>
      <c r="O18" s="13">
        <f>VLOOKUP(12,Díla!$K$7:$M$240,2)</f>
      </c>
      <c r="P18" s="13">
        <f>VLOOKUP(12,Díla!$K$7:$M$240,3)</f>
      </c>
    </row>
    <row r="19" spans="1:16" ht="18">
      <c r="A19" s="16"/>
      <c r="B19" s="13" t="s">
        <v>103</v>
      </c>
      <c r="C19" s="13" t="s">
        <v>116</v>
      </c>
      <c r="D19" s="15" t="b">
        <v>0</v>
      </c>
      <c r="E19" s="13" t="s">
        <v>70</v>
      </c>
      <c r="F19" s="13">
        <f t="shared" si="0"/>
      </c>
      <c r="J19" s="13">
        <f t="shared" si="1"/>
        <v>0</v>
      </c>
      <c r="K19" s="13">
        <f t="shared" si="4"/>
      </c>
      <c r="L19" s="13">
        <f t="shared" si="2"/>
      </c>
      <c r="M19" s="13">
        <f t="shared" si="3"/>
      </c>
      <c r="N19" s="13">
        <v>13</v>
      </c>
      <c r="O19" s="13">
        <f>VLOOKUP(13,Díla!$K$7:$M$240,2)</f>
      </c>
      <c r="P19" s="13">
        <f>VLOOKUP(13,Díla!$K$7:$M$240,3)</f>
      </c>
    </row>
    <row r="20" spans="1:16" ht="18">
      <c r="A20" s="16"/>
      <c r="B20" s="13" t="s">
        <v>104</v>
      </c>
      <c r="C20" s="13" t="s">
        <v>116</v>
      </c>
      <c r="D20" s="15" t="b">
        <v>0</v>
      </c>
      <c r="E20" s="13" t="s">
        <v>70</v>
      </c>
      <c r="F20" s="13">
        <f t="shared" si="0"/>
      </c>
      <c r="J20" s="13">
        <f t="shared" si="1"/>
        <v>0</v>
      </c>
      <c r="K20" s="13">
        <f t="shared" si="4"/>
      </c>
      <c r="L20" s="13">
        <f t="shared" si="2"/>
      </c>
      <c r="M20" s="13">
        <f t="shared" si="3"/>
      </c>
      <c r="N20" s="13">
        <v>14</v>
      </c>
      <c r="O20" s="13">
        <f>VLOOKUP(14,Díla!$K$7:$M$240,2)</f>
      </c>
      <c r="P20" s="13">
        <f>VLOOKUP(14,Díla!$K$7:$M$240,3)</f>
      </c>
    </row>
    <row r="21" spans="1:16" ht="18">
      <c r="A21" s="16"/>
      <c r="B21" s="13" t="s">
        <v>105</v>
      </c>
      <c r="C21" s="13" t="s">
        <v>116</v>
      </c>
      <c r="D21" s="15" t="b">
        <v>0</v>
      </c>
      <c r="E21" s="13" t="s">
        <v>70</v>
      </c>
      <c r="F21" s="13">
        <f t="shared" si="0"/>
      </c>
      <c r="J21" s="13">
        <f t="shared" si="1"/>
        <v>0</v>
      </c>
      <c r="K21" s="13">
        <f t="shared" si="4"/>
      </c>
      <c r="L21" s="13">
        <f t="shared" si="2"/>
      </c>
      <c r="M21" s="13">
        <f t="shared" si="3"/>
      </c>
      <c r="N21" s="13">
        <v>15</v>
      </c>
      <c r="O21" s="13">
        <f>VLOOKUP(15,Díla!$K$7:$M$240,2)</f>
      </c>
      <c r="P21" s="13">
        <f>VLOOKUP(15,Díla!$K$7:$M$240,3)</f>
      </c>
    </row>
    <row r="22" spans="1:16" ht="18">
      <c r="A22" s="16"/>
      <c r="B22" s="13" t="s">
        <v>106</v>
      </c>
      <c r="C22" s="13" t="s">
        <v>117</v>
      </c>
      <c r="D22" s="15" t="b">
        <v>0</v>
      </c>
      <c r="E22" s="13" t="s">
        <v>70</v>
      </c>
      <c r="F22" s="13">
        <f t="shared" si="0"/>
      </c>
      <c r="J22" s="13">
        <f t="shared" si="1"/>
        <v>0</v>
      </c>
      <c r="K22" s="13">
        <f t="shared" si="4"/>
      </c>
      <c r="L22" s="13">
        <f t="shared" si="2"/>
      </c>
      <c r="M22" s="13">
        <f t="shared" si="3"/>
      </c>
      <c r="N22" s="13">
        <v>16</v>
      </c>
      <c r="O22" s="13">
        <f>VLOOKUP(16,Díla!$K$7:$M$240,2)</f>
      </c>
      <c r="P22" s="13">
        <f>VLOOKUP(16,Díla!$K$7:$M$240,3)</f>
      </c>
    </row>
    <row r="23" spans="1:16" ht="18">
      <c r="A23" s="16"/>
      <c r="B23" s="13" t="s">
        <v>107</v>
      </c>
      <c r="C23" s="13" t="s">
        <v>118</v>
      </c>
      <c r="D23" s="15" t="b">
        <v>0</v>
      </c>
      <c r="E23" s="13" t="s">
        <v>69</v>
      </c>
      <c r="F23" s="13">
        <f t="shared" si="0"/>
      </c>
      <c r="J23" s="13">
        <f t="shared" si="1"/>
        <v>0</v>
      </c>
      <c r="K23" s="13">
        <f t="shared" si="4"/>
      </c>
      <c r="L23" s="13">
        <f t="shared" si="2"/>
      </c>
      <c r="M23" s="13">
        <f t="shared" si="3"/>
      </c>
      <c r="N23" s="13">
        <v>17</v>
      </c>
      <c r="O23" s="13">
        <f>VLOOKUP(17,Díla!$K$7:$M$240,2)</f>
      </c>
      <c r="P23" s="13">
        <f>VLOOKUP(17,Díla!$K$7:$M$240,3)</f>
      </c>
    </row>
    <row r="24" spans="10:16" ht="18">
      <c r="J24" s="13">
        <f t="shared" si="1"/>
        <v>0</v>
      </c>
      <c r="K24" s="13">
        <f t="shared" si="4"/>
      </c>
      <c r="L24" s="13">
        <f aca="true" t="shared" si="5" ref="L24:L98">IF(D24=TRUE,B24,"")</f>
      </c>
      <c r="M24" s="13">
        <f aca="true" t="shared" si="6" ref="M24:M98">IF(D24=TRUE,C24,"")</f>
      </c>
      <c r="N24" s="13">
        <v>18</v>
      </c>
      <c r="O24" s="13">
        <f>VLOOKUP(18,Díla!$K$7:$M$240,2)</f>
      </c>
      <c r="P24" s="13">
        <f>VLOOKUP(18,Díla!$K$7:$M$240,3)</f>
      </c>
    </row>
    <row r="25" spans="1:16" ht="17.25">
      <c r="A25" s="31" t="s">
        <v>206</v>
      </c>
      <c r="J25" s="13">
        <f>IF(M25="",J24,J24+1)</f>
        <v>0</v>
      </c>
      <c r="K25" s="13">
        <f t="shared" si="4"/>
      </c>
      <c r="L25" s="13">
        <f t="shared" si="5"/>
      </c>
      <c r="M25" s="13">
        <f t="shared" si="6"/>
      </c>
      <c r="N25" s="13">
        <v>19</v>
      </c>
      <c r="O25" s="13">
        <f>VLOOKUP(19,Díla!$K$7:$M$240,2)</f>
      </c>
      <c r="P25" s="13">
        <f>VLOOKUP(19,Díla!$K$7:$M$240,3)</f>
      </c>
    </row>
    <row r="26" spans="2:16" ht="18.75">
      <c r="B26" s="13" t="s">
        <v>120</v>
      </c>
      <c r="C26" s="33" t="s">
        <v>167</v>
      </c>
      <c r="D26" s="15" t="b">
        <v>0</v>
      </c>
      <c r="E26" s="13" t="s">
        <v>69</v>
      </c>
      <c r="F26" s="13">
        <f aca="true" t="shared" si="7" ref="F26:F96">IF(D26=TRUE,E26,"")</f>
      </c>
      <c r="J26" s="13">
        <f>IF(M26="",J25,J25+1)</f>
        <v>0</v>
      </c>
      <c r="K26" s="13">
        <f t="shared" si="4"/>
      </c>
      <c r="L26" s="13">
        <f t="shared" si="5"/>
      </c>
      <c r="M26" s="13">
        <f t="shared" si="6"/>
      </c>
      <c r="N26" s="13">
        <v>20</v>
      </c>
      <c r="O26" s="13">
        <f>VLOOKUP(20,Díla!$K$7:$M$240,2)</f>
      </c>
      <c r="P26" s="13">
        <f>VLOOKUP(20,Díla!$K$7:$M$240,3)</f>
      </c>
    </row>
    <row r="27" spans="2:13" ht="18.75">
      <c r="B27" s="13" t="s">
        <v>121</v>
      </c>
      <c r="C27" s="33" t="s">
        <v>167</v>
      </c>
      <c r="D27" s="15" t="b">
        <v>0</v>
      </c>
      <c r="E27" s="13" t="s">
        <v>69</v>
      </c>
      <c r="F27" s="13">
        <f t="shared" si="7"/>
      </c>
      <c r="J27" s="13">
        <f t="shared" si="1"/>
        <v>0</v>
      </c>
      <c r="K27" s="13">
        <f aca="true" t="shared" si="8" ref="K27:K99">IF(J27=J26,"",J27)</f>
      </c>
      <c r="L27" s="13">
        <f t="shared" si="5"/>
      </c>
      <c r="M27" s="13">
        <f t="shared" si="6"/>
      </c>
    </row>
    <row r="28" spans="2:13" ht="18.75">
      <c r="B28" s="13" t="s">
        <v>5</v>
      </c>
      <c r="C28" s="34" t="s">
        <v>397</v>
      </c>
      <c r="D28" s="15" t="b">
        <v>0</v>
      </c>
      <c r="E28" s="13" t="s">
        <v>69</v>
      </c>
      <c r="F28" s="13">
        <f t="shared" si="7"/>
      </c>
      <c r="J28" s="13">
        <f t="shared" si="1"/>
        <v>0</v>
      </c>
      <c r="K28" s="13">
        <f t="shared" si="8"/>
      </c>
      <c r="L28" s="13">
        <f t="shared" si="5"/>
      </c>
      <c r="M28" s="13">
        <f t="shared" si="6"/>
      </c>
    </row>
    <row r="29" spans="2:13" ht="18.75">
      <c r="B29" s="13" t="s">
        <v>122</v>
      </c>
      <c r="C29" s="34" t="s">
        <v>397</v>
      </c>
      <c r="D29" s="15" t="b">
        <v>0</v>
      </c>
      <c r="E29" s="13" t="s">
        <v>69</v>
      </c>
      <c r="F29" s="13">
        <f t="shared" si="7"/>
      </c>
      <c r="J29" s="13">
        <f t="shared" si="1"/>
        <v>0</v>
      </c>
      <c r="K29" s="13">
        <f t="shared" si="8"/>
      </c>
      <c r="L29" s="13">
        <f t="shared" si="5"/>
      </c>
      <c r="M29" s="13">
        <f t="shared" si="6"/>
      </c>
    </row>
    <row r="30" spans="2:13" ht="18.75">
      <c r="B30" s="13" t="s">
        <v>123</v>
      </c>
      <c r="C30" s="34" t="s">
        <v>168</v>
      </c>
      <c r="D30" s="15" t="b">
        <v>0</v>
      </c>
      <c r="E30" s="13" t="s">
        <v>69</v>
      </c>
      <c r="F30" s="13">
        <f t="shared" si="7"/>
      </c>
      <c r="J30" s="13">
        <f t="shared" si="1"/>
        <v>0</v>
      </c>
      <c r="K30" s="13">
        <f t="shared" si="8"/>
      </c>
      <c r="L30" s="13">
        <f t="shared" si="5"/>
      </c>
      <c r="M30" s="13">
        <f t="shared" si="6"/>
      </c>
    </row>
    <row r="31" spans="2:13" ht="18.75">
      <c r="B31" s="13" t="s">
        <v>9</v>
      </c>
      <c r="C31" s="33" t="s">
        <v>169</v>
      </c>
      <c r="D31" s="15" t="b">
        <v>0</v>
      </c>
      <c r="E31" s="13" t="s">
        <v>69</v>
      </c>
      <c r="F31" s="13">
        <f t="shared" si="7"/>
      </c>
      <c r="J31" s="13">
        <f t="shared" si="1"/>
        <v>0</v>
      </c>
      <c r="K31" s="13">
        <f t="shared" si="8"/>
      </c>
      <c r="L31" s="13">
        <f t="shared" si="5"/>
      </c>
      <c r="M31" s="13">
        <f t="shared" si="6"/>
      </c>
    </row>
    <row r="32" spans="2:13" ht="18.75">
      <c r="B32" s="13" t="s">
        <v>124</v>
      </c>
      <c r="C32" s="34" t="s">
        <v>170</v>
      </c>
      <c r="D32" s="15" t="b">
        <v>0</v>
      </c>
      <c r="E32" s="13" t="s">
        <v>70</v>
      </c>
      <c r="F32" s="13">
        <f t="shared" si="7"/>
      </c>
      <c r="J32" s="13">
        <f t="shared" si="1"/>
        <v>0</v>
      </c>
      <c r="K32" s="13">
        <f t="shared" si="8"/>
      </c>
      <c r="L32" s="13">
        <f t="shared" si="5"/>
      </c>
      <c r="M32" s="13">
        <f t="shared" si="6"/>
      </c>
    </row>
    <row r="33" spans="2:13" ht="18.75">
      <c r="B33" s="13" t="s">
        <v>125</v>
      </c>
      <c r="C33" s="34" t="s">
        <v>170</v>
      </c>
      <c r="D33" s="15" t="b">
        <v>0</v>
      </c>
      <c r="E33" s="13" t="s">
        <v>70</v>
      </c>
      <c r="F33" s="13">
        <f t="shared" si="7"/>
      </c>
      <c r="J33" s="13">
        <f t="shared" si="1"/>
        <v>0</v>
      </c>
      <c r="K33" s="13">
        <f t="shared" si="8"/>
      </c>
      <c r="L33" s="13">
        <f t="shared" si="5"/>
      </c>
      <c r="M33" s="13">
        <f t="shared" si="6"/>
      </c>
    </row>
    <row r="34" spans="2:13" ht="18.75">
      <c r="B34" s="13" t="s">
        <v>126</v>
      </c>
      <c r="C34" s="34" t="s">
        <v>171</v>
      </c>
      <c r="D34" s="15" t="b">
        <v>0</v>
      </c>
      <c r="E34" s="13" t="s">
        <v>69</v>
      </c>
      <c r="F34" s="13">
        <f t="shared" si="7"/>
      </c>
      <c r="J34" s="13">
        <f t="shared" si="1"/>
        <v>0</v>
      </c>
      <c r="K34" s="13">
        <f t="shared" si="8"/>
      </c>
      <c r="L34" s="13">
        <f t="shared" si="5"/>
      </c>
      <c r="M34" s="13">
        <f t="shared" si="6"/>
      </c>
    </row>
    <row r="35" spans="2:13" ht="18.75">
      <c r="B35" s="13" t="s">
        <v>6</v>
      </c>
      <c r="C35" s="34" t="s">
        <v>171</v>
      </c>
      <c r="D35" s="15" t="b">
        <v>0</v>
      </c>
      <c r="E35" s="13" t="s">
        <v>69</v>
      </c>
      <c r="F35" s="13">
        <f t="shared" si="7"/>
      </c>
      <c r="J35" s="13">
        <f t="shared" si="1"/>
        <v>0</v>
      </c>
      <c r="K35" s="13">
        <f t="shared" si="8"/>
      </c>
      <c r="L35" s="13">
        <f t="shared" si="5"/>
      </c>
      <c r="M35" s="13">
        <f t="shared" si="6"/>
      </c>
    </row>
    <row r="36" spans="2:13" ht="18.75">
      <c r="B36" s="13" t="s">
        <v>7</v>
      </c>
      <c r="C36" s="34" t="s">
        <v>171</v>
      </c>
      <c r="D36" s="15" t="b">
        <v>0</v>
      </c>
      <c r="E36" s="13" t="s">
        <v>69</v>
      </c>
      <c r="F36" s="13">
        <f t="shared" si="7"/>
      </c>
      <c r="J36" s="13">
        <f t="shared" si="1"/>
        <v>0</v>
      </c>
      <c r="K36" s="13">
        <f t="shared" si="8"/>
      </c>
      <c r="L36" s="13">
        <f t="shared" si="5"/>
      </c>
      <c r="M36" s="13">
        <f t="shared" si="6"/>
      </c>
    </row>
    <row r="37" spans="2:13" ht="18.75">
      <c r="B37" s="13" t="s">
        <v>127</v>
      </c>
      <c r="C37" s="34" t="s">
        <v>172</v>
      </c>
      <c r="D37" s="15" t="b">
        <v>0</v>
      </c>
      <c r="E37" s="13" t="s">
        <v>69</v>
      </c>
      <c r="F37" s="13">
        <f t="shared" si="7"/>
      </c>
      <c r="J37" s="13">
        <f t="shared" si="1"/>
        <v>0</v>
      </c>
      <c r="K37" s="13">
        <f t="shared" si="8"/>
      </c>
      <c r="L37" s="13">
        <f t="shared" si="5"/>
      </c>
      <c r="M37" s="13">
        <f t="shared" si="6"/>
      </c>
    </row>
    <row r="38" spans="2:13" ht="18.75">
      <c r="B38" s="13" t="s">
        <v>128</v>
      </c>
      <c r="C38" s="34" t="s">
        <v>172</v>
      </c>
      <c r="D38" s="15" t="b">
        <v>0</v>
      </c>
      <c r="E38" s="13" t="s">
        <v>69</v>
      </c>
      <c r="F38" s="13">
        <f t="shared" si="7"/>
      </c>
      <c r="J38" s="13">
        <f t="shared" si="1"/>
        <v>0</v>
      </c>
      <c r="K38" s="13">
        <f t="shared" si="8"/>
      </c>
      <c r="L38" s="13">
        <f t="shared" si="5"/>
      </c>
      <c r="M38" s="13">
        <f t="shared" si="6"/>
      </c>
    </row>
    <row r="39" spans="2:13" ht="18.75">
      <c r="B39" s="13" t="s">
        <v>129</v>
      </c>
      <c r="C39" s="34" t="s">
        <v>172</v>
      </c>
      <c r="D39" s="15" t="b">
        <v>0</v>
      </c>
      <c r="E39" s="13" t="s">
        <v>69</v>
      </c>
      <c r="F39" s="13">
        <f t="shared" si="7"/>
      </c>
      <c r="J39" s="13">
        <f t="shared" si="1"/>
        <v>0</v>
      </c>
      <c r="K39" s="13">
        <f t="shared" si="8"/>
      </c>
      <c r="L39" s="13">
        <f t="shared" si="5"/>
      </c>
      <c r="M39" s="13">
        <f t="shared" si="6"/>
      </c>
    </row>
    <row r="40" spans="2:13" ht="18.75">
      <c r="B40" s="13" t="s">
        <v>130</v>
      </c>
      <c r="C40" s="33" t="s">
        <v>173</v>
      </c>
      <c r="D40" s="15" t="b">
        <v>0</v>
      </c>
      <c r="E40" s="13" t="s">
        <v>69</v>
      </c>
      <c r="F40" s="13">
        <f t="shared" si="7"/>
      </c>
      <c r="J40" s="13">
        <f t="shared" si="1"/>
        <v>0</v>
      </c>
      <c r="K40" s="13">
        <f t="shared" si="8"/>
      </c>
      <c r="L40" s="13">
        <f t="shared" si="5"/>
      </c>
      <c r="M40" s="13">
        <f t="shared" si="6"/>
      </c>
    </row>
    <row r="41" spans="2:13" ht="18.75">
      <c r="B41" s="13" t="s">
        <v>131</v>
      </c>
      <c r="C41" s="33" t="s">
        <v>173</v>
      </c>
      <c r="D41" s="15" t="b">
        <v>0</v>
      </c>
      <c r="E41" s="13" t="s">
        <v>69</v>
      </c>
      <c r="F41" s="13">
        <f t="shared" si="7"/>
      </c>
      <c r="J41" s="13">
        <f t="shared" si="1"/>
        <v>0</v>
      </c>
      <c r="K41" s="13">
        <f t="shared" si="8"/>
      </c>
      <c r="L41" s="13">
        <f t="shared" si="5"/>
      </c>
      <c r="M41" s="13">
        <f t="shared" si="6"/>
      </c>
    </row>
    <row r="42" spans="2:13" ht="18.75">
      <c r="B42" s="13" t="s">
        <v>132</v>
      </c>
      <c r="C42" s="34" t="s">
        <v>174</v>
      </c>
      <c r="D42" s="15" t="b">
        <v>0</v>
      </c>
      <c r="E42" s="13" t="s">
        <v>69</v>
      </c>
      <c r="F42" s="13">
        <f t="shared" si="7"/>
      </c>
      <c r="J42" s="13">
        <f t="shared" si="1"/>
        <v>0</v>
      </c>
      <c r="K42" s="13">
        <f t="shared" si="8"/>
      </c>
      <c r="L42" s="13">
        <f t="shared" si="5"/>
      </c>
      <c r="M42" s="13">
        <f t="shared" si="6"/>
      </c>
    </row>
    <row r="43" spans="2:13" ht="18.75">
      <c r="B43" s="13" t="s">
        <v>3</v>
      </c>
      <c r="C43" s="34" t="s">
        <v>174</v>
      </c>
      <c r="D43" s="15" t="b">
        <v>0</v>
      </c>
      <c r="E43" s="13" t="s">
        <v>69</v>
      </c>
      <c r="F43" s="13">
        <f t="shared" si="7"/>
      </c>
      <c r="J43" s="13">
        <f aca="true" t="shared" si="9" ref="J43:J100">IF(M43="",J42,J42+1)</f>
        <v>0</v>
      </c>
      <c r="K43" s="13">
        <f t="shared" si="8"/>
      </c>
      <c r="L43" s="13">
        <f t="shared" si="5"/>
      </c>
      <c r="M43" s="13">
        <f t="shared" si="6"/>
      </c>
    </row>
    <row r="44" spans="2:13" ht="18.75">
      <c r="B44" s="13" t="s">
        <v>133</v>
      </c>
      <c r="C44" s="34" t="s">
        <v>175</v>
      </c>
      <c r="D44" s="15" t="b">
        <v>0</v>
      </c>
      <c r="E44" s="13" t="s">
        <v>69</v>
      </c>
      <c r="F44" s="13">
        <f t="shared" si="7"/>
      </c>
      <c r="J44" s="13">
        <f t="shared" si="9"/>
        <v>0</v>
      </c>
      <c r="K44" s="13">
        <f t="shared" si="8"/>
      </c>
      <c r="L44" s="13">
        <f t="shared" si="5"/>
      </c>
      <c r="M44" s="13">
        <f t="shared" si="6"/>
      </c>
    </row>
    <row r="45" spans="2:13" ht="18.75">
      <c r="B45" s="13" t="s">
        <v>134</v>
      </c>
      <c r="C45" s="33" t="s">
        <v>176</v>
      </c>
      <c r="D45" s="15" t="b">
        <v>0</v>
      </c>
      <c r="E45" s="13" t="s">
        <v>70</v>
      </c>
      <c r="F45" s="13">
        <f t="shared" si="7"/>
      </c>
      <c r="J45" s="13">
        <f t="shared" si="9"/>
        <v>0</v>
      </c>
      <c r="K45" s="13">
        <f t="shared" si="8"/>
      </c>
      <c r="L45" s="13">
        <f t="shared" si="5"/>
      </c>
      <c r="M45" s="13">
        <f t="shared" si="6"/>
      </c>
    </row>
    <row r="46" spans="2:13" ht="18.75">
      <c r="B46" s="13" t="s">
        <v>135</v>
      </c>
      <c r="C46" s="33" t="s">
        <v>176</v>
      </c>
      <c r="D46" s="15" t="b">
        <v>0</v>
      </c>
      <c r="E46" s="13" t="s">
        <v>69</v>
      </c>
      <c r="F46" s="13">
        <f t="shared" si="7"/>
      </c>
      <c r="J46" s="13">
        <f t="shared" si="9"/>
        <v>0</v>
      </c>
      <c r="K46" s="13">
        <f t="shared" si="8"/>
      </c>
      <c r="L46" s="13">
        <f t="shared" si="5"/>
      </c>
      <c r="M46" s="13">
        <f t="shared" si="6"/>
      </c>
    </row>
    <row r="47" spans="2:13" ht="18.75">
      <c r="B47" s="13" t="s">
        <v>136</v>
      </c>
      <c r="C47" s="34" t="s">
        <v>177</v>
      </c>
      <c r="D47" s="15" t="b">
        <v>0</v>
      </c>
      <c r="E47" s="13" t="s">
        <v>69</v>
      </c>
      <c r="F47" s="13">
        <f t="shared" si="7"/>
      </c>
      <c r="J47" s="13">
        <f t="shared" si="9"/>
        <v>0</v>
      </c>
      <c r="K47" s="13">
        <f t="shared" si="8"/>
      </c>
      <c r="L47" s="13">
        <f t="shared" si="5"/>
      </c>
      <c r="M47" s="13">
        <f t="shared" si="6"/>
      </c>
    </row>
    <row r="48" spans="2:13" ht="18.75">
      <c r="B48" s="13" t="s">
        <v>137</v>
      </c>
      <c r="C48" s="33" t="s">
        <v>178</v>
      </c>
      <c r="D48" s="15" t="b">
        <v>0</v>
      </c>
      <c r="E48" s="13" t="s">
        <v>69</v>
      </c>
      <c r="F48" s="13">
        <f t="shared" si="7"/>
      </c>
      <c r="J48" s="13">
        <f t="shared" si="9"/>
        <v>0</v>
      </c>
      <c r="K48" s="13">
        <f t="shared" si="8"/>
      </c>
      <c r="L48" s="13">
        <f t="shared" si="5"/>
      </c>
      <c r="M48" s="13">
        <f t="shared" si="6"/>
      </c>
    </row>
    <row r="49" spans="2:13" ht="18.75">
      <c r="B49" s="13" t="s">
        <v>1</v>
      </c>
      <c r="C49" s="33" t="s">
        <v>178</v>
      </c>
      <c r="D49" s="15" t="b">
        <v>0</v>
      </c>
      <c r="E49" s="13" t="s">
        <v>69</v>
      </c>
      <c r="F49" s="13">
        <f t="shared" si="7"/>
      </c>
      <c r="J49" s="13">
        <f t="shared" si="9"/>
        <v>0</v>
      </c>
      <c r="K49" s="13">
        <f t="shared" si="8"/>
      </c>
      <c r="L49" s="13">
        <f t="shared" si="5"/>
      </c>
      <c r="M49" s="13">
        <f t="shared" si="6"/>
      </c>
    </row>
    <row r="50" spans="2:13" ht="18.75">
      <c r="B50" s="13" t="s">
        <v>12</v>
      </c>
      <c r="C50" s="34" t="s">
        <v>179</v>
      </c>
      <c r="D50" s="15" t="b">
        <v>0</v>
      </c>
      <c r="E50" s="13" t="s">
        <v>69</v>
      </c>
      <c r="F50" s="13">
        <f t="shared" si="7"/>
      </c>
      <c r="J50" s="13">
        <f t="shared" si="9"/>
        <v>0</v>
      </c>
      <c r="K50" s="13">
        <f t="shared" si="8"/>
      </c>
      <c r="L50" s="13">
        <f t="shared" si="5"/>
      </c>
      <c r="M50" s="13">
        <f t="shared" si="6"/>
      </c>
    </row>
    <row r="51" spans="2:13" ht="18.75">
      <c r="B51" s="13" t="s">
        <v>11</v>
      </c>
      <c r="C51" s="34" t="s">
        <v>179</v>
      </c>
      <c r="D51" s="15" t="b">
        <v>0</v>
      </c>
      <c r="E51" s="13" t="s">
        <v>69</v>
      </c>
      <c r="F51" s="13">
        <f t="shared" si="7"/>
      </c>
      <c r="J51" s="13">
        <f t="shared" si="9"/>
        <v>0</v>
      </c>
      <c r="K51" s="13">
        <f t="shared" si="8"/>
      </c>
      <c r="L51" s="13">
        <f t="shared" si="5"/>
      </c>
      <c r="M51" s="13">
        <f t="shared" si="6"/>
      </c>
    </row>
    <row r="52" spans="2:13" ht="18.75">
      <c r="B52" s="13" t="s">
        <v>4</v>
      </c>
      <c r="C52" s="33" t="s">
        <v>412</v>
      </c>
      <c r="D52" s="15" t="b">
        <v>0</v>
      </c>
      <c r="E52" s="13" t="s">
        <v>69</v>
      </c>
      <c r="F52" s="13">
        <f t="shared" si="7"/>
      </c>
      <c r="J52" s="13">
        <f t="shared" si="9"/>
        <v>0</v>
      </c>
      <c r="K52" s="13">
        <f t="shared" si="8"/>
      </c>
      <c r="L52" s="13">
        <f t="shared" si="5"/>
      </c>
      <c r="M52" s="13">
        <f t="shared" si="6"/>
      </c>
    </row>
    <row r="53" spans="2:13" ht="18.75">
      <c r="B53" s="13" t="s">
        <v>138</v>
      </c>
      <c r="C53" s="33" t="s">
        <v>412</v>
      </c>
      <c r="D53" s="15" t="b">
        <v>0</v>
      </c>
      <c r="E53" s="13" t="s">
        <v>205</v>
      </c>
      <c r="F53" s="13">
        <f t="shared" si="7"/>
      </c>
      <c r="J53" s="13">
        <f t="shared" si="9"/>
        <v>0</v>
      </c>
      <c r="K53" s="13">
        <f t="shared" si="8"/>
      </c>
      <c r="L53" s="13">
        <f t="shared" si="5"/>
      </c>
      <c r="M53" s="13">
        <f t="shared" si="6"/>
      </c>
    </row>
    <row r="54" spans="2:13" ht="18.75">
      <c r="B54" s="13" t="s">
        <v>8</v>
      </c>
      <c r="C54" s="34" t="s">
        <v>180</v>
      </c>
      <c r="D54" s="15" t="b">
        <v>0</v>
      </c>
      <c r="E54" s="13" t="s">
        <v>69</v>
      </c>
      <c r="F54" s="13">
        <f t="shared" si="7"/>
      </c>
      <c r="J54" s="13">
        <f t="shared" si="9"/>
        <v>0</v>
      </c>
      <c r="K54" s="13">
        <f t="shared" si="8"/>
      </c>
      <c r="L54" s="13">
        <f t="shared" si="5"/>
      </c>
      <c r="M54" s="13">
        <f t="shared" si="6"/>
      </c>
    </row>
    <row r="55" spans="2:13" ht="18.75">
      <c r="B55" s="13" t="s">
        <v>139</v>
      </c>
      <c r="C55" s="33" t="s">
        <v>181</v>
      </c>
      <c r="D55" s="15" t="b">
        <v>0</v>
      </c>
      <c r="E55" s="13" t="s">
        <v>69</v>
      </c>
      <c r="F55" s="13">
        <f t="shared" si="7"/>
      </c>
      <c r="J55" s="13">
        <f t="shared" si="9"/>
        <v>0</v>
      </c>
      <c r="K55" s="13">
        <f t="shared" si="8"/>
      </c>
      <c r="L55" s="13">
        <f t="shared" si="5"/>
      </c>
      <c r="M55" s="13">
        <f t="shared" si="6"/>
      </c>
    </row>
    <row r="56" spans="2:13" ht="18.75">
      <c r="B56" s="13" t="s">
        <v>140</v>
      </c>
      <c r="C56" s="33" t="s">
        <v>182</v>
      </c>
      <c r="D56" s="15" t="b">
        <v>0</v>
      </c>
      <c r="E56" s="13" t="s">
        <v>69</v>
      </c>
      <c r="F56" s="13">
        <f t="shared" si="7"/>
      </c>
      <c r="J56" s="13">
        <f t="shared" si="9"/>
        <v>0</v>
      </c>
      <c r="K56" s="13">
        <f t="shared" si="8"/>
      </c>
      <c r="L56" s="13">
        <f t="shared" si="5"/>
      </c>
      <c r="M56" s="13">
        <f t="shared" si="6"/>
      </c>
    </row>
    <row r="57" spans="2:13" ht="18.75">
      <c r="B57" s="13" t="s">
        <v>141</v>
      </c>
      <c r="C57" s="33" t="s">
        <v>183</v>
      </c>
      <c r="D57" s="15" t="b">
        <v>0</v>
      </c>
      <c r="E57" s="13" t="s">
        <v>69</v>
      </c>
      <c r="F57" s="13">
        <f t="shared" si="7"/>
      </c>
      <c r="J57" s="13">
        <f t="shared" si="9"/>
        <v>0</v>
      </c>
      <c r="K57" s="13">
        <f t="shared" si="8"/>
      </c>
      <c r="L57" s="13">
        <f t="shared" si="5"/>
      </c>
      <c r="M57" s="13">
        <f t="shared" si="6"/>
      </c>
    </row>
    <row r="58" spans="2:13" ht="18.75">
      <c r="B58" s="13" t="s">
        <v>2</v>
      </c>
      <c r="C58" s="33" t="s">
        <v>183</v>
      </c>
      <c r="D58" s="15" t="b">
        <v>0</v>
      </c>
      <c r="E58" s="13" t="s">
        <v>205</v>
      </c>
      <c r="F58" s="13">
        <f t="shared" si="7"/>
      </c>
      <c r="J58" s="13">
        <f t="shared" si="9"/>
        <v>0</v>
      </c>
      <c r="K58" s="13">
        <f t="shared" si="8"/>
      </c>
      <c r="L58" s="13">
        <f t="shared" si="5"/>
      </c>
      <c r="M58" s="13">
        <f t="shared" si="6"/>
      </c>
    </row>
    <row r="59" spans="2:13" ht="18.75">
      <c r="B59" s="13" t="s">
        <v>142</v>
      </c>
      <c r="C59" s="34" t="s">
        <v>184</v>
      </c>
      <c r="D59" s="15" t="b">
        <v>0</v>
      </c>
      <c r="E59" s="13" t="s">
        <v>69</v>
      </c>
      <c r="F59" s="13">
        <f t="shared" si="7"/>
      </c>
      <c r="J59" s="13">
        <f t="shared" si="9"/>
        <v>0</v>
      </c>
      <c r="K59" s="13">
        <f t="shared" si="8"/>
      </c>
      <c r="L59" s="13">
        <f t="shared" si="5"/>
      </c>
      <c r="M59" s="13">
        <f t="shared" si="6"/>
      </c>
    </row>
    <row r="60" spans="2:13" ht="18.75">
      <c r="B60" s="13" t="s">
        <v>143</v>
      </c>
      <c r="C60" s="34" t="s">
        <v>185</v>
      </c>
      <c r="D60" s="15" t="b">
        <v>0</v>
      </c>
      <c r="E60" s="13" t="s">
        <v>69</v>
      </c>
      <c r="F60" s="13">
        <f t="shared" si="7"/>
      </c>
      <c r="J60" s="13">
        <f t="shared" si="9"/>
        <v>0</v>
      </c>
      <c r="K60" s="13">
        <f t="shared" si="8"/>
      </c>
      <c r="L60" s="13">
        <f t="shared" si="5"/>
      </c>
      <c r="M60" s="13">
        <f t="shared" si="6"/>
      </c>
    </row>
    <row r="61" spans="2:13" ht="18.75">
      <c r="B61" s="13" t="s">
        <v>10</v>
      </c>
      <c r="C61" s="34" t="s">
        <v>186</v>
      </c>
      <c r="D61" s="15" t="b">
        <v>0</v>
      </c>
      <c r="E61" s="13" t="s">
        <v>69</v>
      </c>
      <c r="F61" s="13">
        <f t="shared" si="7"/>
      </c>
      <c r="J61" s="13">
        <f t="shared" si="9"/>
        <v>0</v>
      </c>
      <c r="K61" s="13">
        <f t="shared" si="8"/>
      </c>
      <c r="L61" s="13">
        <f t="shared" si="5"/>
      </c>
      <c r="M61" s="13">
        <f t="shared" si="6"/>
      </c>
    </row>
    <row r="62" spans="2:13" ht="18.75">
      <c r="B62" s="13" t="s">
        <v>144</v>
      </c>
      <c r="C62" s="34" t="s">
        <v>187</v>
      </c>
      <c r="D62" s="15" t="b">
        <v>0</v>
      </c>
      <c r="E62" s="13" t="s">
        <v>69</v>
      </c>
      <c r="F62" s="13">
        <f t="shared" si="7"/>
      </c>
      <c r="J62" s="13">
        <f t="shared" si="9"/>
        <v>0</v>
      </c>
      <c r="K62" s="13">
        <f t="shared" si="8"/>
      </c>
      <c r="L62" s="13">
        <f t="shared" si="5"/>
      </c>
      <c r="M62" s="13">
        <f t="shared" si="6"/>
      </c>
    </row>
    <row r="63" spans="2:13" ht="18.75">
      <c r="B63" s="13" t="s">
        <v>145</v>
      </c>
      <c r="C63" s="34" t="s">
        <v>187</v>
      </c>
      <c r="D63" s="15" t="b">
        <v>0</v>
      </c>
      <c r="E63" s="13" t="s">
        <v>69</v>
      </c>
      <c r="F63" s="13">
        <f t="shared" si="7"/>
      </c>
      <c r="J63" s="13">
        <f t="shared" si="9"/>
        <v>0</v>
      </c>
      <c r="K63" s="13">
        <f t="shared" si="8"/>
      </c>
      <c r="L63" s="13">
        <f t="shared" si="5"/>
      </c>
      <c r="M63" s="13">
        <f t="shared" si="6"/>
      </c>
    </row>
    <row r="64" spans="2:13" ht="18.75">
      <c r="B64" s="13" t="s">
        <v>146</v>
      </c>
      <c r="C64" s="34" t="s">
        <v>187</v>
      </c>
      <c r="D64" s="15" t="b">
        <v>0</v>
      </c>
      <c r="E64" s="13" t="s">
        <v>69</v>
      </c>
      <c r="F64" s="13">
        <f t="shared" si="7"/>
      </c>
      <c r="J64" s="13">
        <f t="shared" si="9"/>
        <v>0</v>
      </c>
      <c r="K64" s="13">
        <f t="shared" si="8"/>
      </c>
      <c r="L64" s="13">
        <f t="shared" si="5"/>
      </c>
      <c r="M64" s="13">
        <f t="shared" si="6"/>
      </c>
    </row>
    <row r="65" spans="2:13" ht="18.75">
      <c r="B65" s="13" t="s">
        <v>147</v>
      </c>
      <c r="C65" s="34" t="s">
        <v>187</v>
      </c>
      <c r="D65" s="15" t="b">
        <v>0</v>
      </c>
      <c r="E65" s="13" t="s">
        <v>70</v>
      </c>
      <c r="F65" s="13">
        <f t="shared" si="7"/>
      </c>
      <c r="J65" s="13">
        <f t="shared" si="9"/>
        <v>0</v>
      </c>
      <c r="K65" s="13">
        <f t="shared" si="8"/>
      </c>
      <c r="L65" s="13">
        <f t="shared" si="5"/>
      </c>
      <c r="M65" s="13">
        <f t="shared" si="6"/>
      </c>
    </row>
    <row r="66" spans="2:13" ht="18.75">
      <c r="B66" s="13" t="s">
        <v>148</v>
      </c>
      <c r="C66" s="34" t="s">
        <v>188</v>
      </c>
      <c r="D66" s="15" t="b">
        <v>0</v>
      </c>
      <c r="E66" s="13" t="s">
        <v>69</v>
      </c>
      <c r="F66" s="13">
        <f t="shared" si="7"/>
      </c>
      <c r="J66" s="13">
        <f t="shared" si="9"/>
        <v>0</v>
      </c>
      <c r="K66" s="13">
        <f t="shared" si="8"/>
      </c>
      <c r="L66" s="13">
        <f t="shared" si="5"/>
      </c>
      <c r="M66" s="13">
        <f t="shared" si="6"/>
      </c>
    </row>
    <row r="67" spans="2:13" ht="18.75">
      <c r="B67" s="13" t="s">
        <v>149</v>
      </c>
      <c r="C67" s="34" t="s">
        <v>188</v>
      </c>
      <c r="D67" s="15" t="b">
        <v>0</v>
      </c>
      <c r="E67" s="13" t="s">
        <v>69</v>
      </c>
      <c r="F67" s="13">
        <f t="shared" si="7"/>
      </c>
      <c r="J67" s="13">
        <f aca="true" t="shared" si="10" ref="J67:J95">IF(M67="",J66,J66+1)</f>
        <v>0</v>
      </c>
      <c r="K67" s="13">
        <f aca="true" t="shared" si="11" ref="K67:K95">IF(J67=J66,"",J67)</f>
      </c>
      <c r="L67" s="13">
        <f aca="true" t="shared" si="12" ref="L67:L94">IF(D67=TRUE,B67,"")</f>
      </c>
      <c r="M67" s="13">
        <f aca="true" t="shared" si="13" ref="M67:M94">IF(D67=TRUE,C67,"")</f>
      </c>
    </row>
    <row r="68" spans="2:13" ht="18.75">
      <c r="B68" s="13" t="s">
        <v>150</v>
      </c>
      <c r="C68" s="34" t="s">
        <v>189</v>
      </c>
      <c r="D68" s="15" t="b">
        <v>0</v>
      </c>
      <c r="E68" s="13" t="s">
        <v>69</v>
      </c>
      <c r="F68" s="13">
        <f t="shared" si="7"/>
      </c>
      <c r="J68" s="13">
        <f t="shared" si="10"/>
        <v>0</v>
      </c>
      <c r="K68" s="13">
        <f t="shared" si="11"/>
      </c>
      <c r="L68" s="13">
        <f t="shared" si="12"/>
      </c>
      <c r="M68" s="13">
        <f t="shared" si="13"/>
      </c>
    </row>
    <row r="69" spans="2:13" ht="18.75">
      <c r="B69" s="13" t="s">
        <v>84</v>
      </c>
      <c r="C69" s="34" t="s">
        <v>189</v>
      </c>
      <c r="D69" s="15" t="b">
        <v>0</v>
      </c>
      <c r="E69" s="13" t="s">
        <v>69</v>
      </c>
      <c r="F69" s="13">
        <f t="shared" si="7"/>
      </c>
      <c r="J69" s="13">
        <f t="shared" si="10"/>
        <v>0</v>
      </c>
      <c r="K69" s="13">
        <f t="shared" si="11"/>
      </c>
      <c r="L69" s="13">
        <f t="shared" si="12"/>
      </c>
      <c r="M69" s="13">
        <f t="shared" si="13"/>
      </c>
    </row>
    <row r="70" spans="2:13" ht="18.75">
      <c r="B70" s="13" t="s">
        <v>15</v>
      </c>
      <c r="C70" s="33" t="s">
        <v>190</v>
      </c>
      <c r="D70" s="15" t="b">
        <v>0</v>
      </c>
      <c r="E70" s="13" t="s">
        <v>205</v>
      </c>
      <c r="F70" s="13">
        <f t="shared" si="7"/>
      </c>
      <c r="J70" s="13">
        <f t="shared" si="10"/>
        <v>0</v>
      </c>
      <c r="K70" s="13">
        <f t="shared" si="11"/>
      </c>
      <c r="L70" s="13">
        <f t="shared" si="12"/>
      </c>
      <c r="M70" s="13">
        <f t="shared" si="13"/>
      </c>
    </row>
    <row r="71" spans="2:13" ht="18.75">
      <c r="B71" s="13" t="s">
        <v>16</v>
      </c>
      <c r="C71" s="33" t="s">
        <v>190</v>
      </c>
      <c r="D71" s="15" t="b">
        <v>0</v>
      </c>
      <c r="E71" s="13" t="s">
        <v>205</v>
      </c>
      <c r="F71" s="13">
        <f t="shared" si="7"/>
      </c>
      <c r="J71" s="13">
        <f t="shared" si="10"/>
        <v>0</v>
      </c>
      <c r="K71" s="13">
        <f t="shared" si="11"/>
      </c>
      <c r="L71" s="13">
        <f t="shared" si="12"/>
      </c>
      <c r="M71" s="13">
        <f t="shared" si="13"/>
      </c>
    </row>
    <row r="72" spans="2:13" ht="18.75">
      <c r="B72" s="13" t="s">
        <v>151</v>
      </c>
      <c r="C72" s="33" t="s">
        <v>190</v>
      </c>
      <c r="D72" s="15" t="b">
        <v>0</v>
      </c>
      <c r="E72" s="13" t="s">
        <v>205</v>
      </c>
      <c r="F72" s="13">
        <f t="shared" si="7"/>
      </c>
      <c r="J72" s="13">
        <f t="shared" si="10"/>
        <v>0</v>
      </c>
      <c r="K72" s="13">
        <f t="shared" si="11"/>
      </c>
      <c r="L72" s="13">
        <f t="shared" si="12"/>
      </c>
      <c r="M72" s="13">
        <f t="shared" si="13"/>
      </c>
    </row>
    <row r="73" spans="2:13" ht="18.75">
      <c r="B73" s="13" t="s">
        <v>152</v>
      </c>
      <c r="C73" s="34" t="s">
        <v>398</v>
      </c>
      <c r="D73" s="15" t="b">
        <v>0</v>
      </c>
      <c r="E73" s="13" t="s">
        <v>69</v>
      </c>
      <c r="F73" s="13">
        <f t="shared" si="7"/>
      </c>
      <c r="J73" s="13">
        <f t="shared" si="10"/>
        <v>0</v>
      </c>
      <c r="K73" s="13">
        <f t="shared" si="11"/>
      </c>
      <c r="L73" s="13">
        <f t="shared" si="12"/>
      </c>
      <c r="M73" s="13">
        <f t="shared" si="13"/>
      </c>
    </row>
    <row r="74" spans="2:13" ht="18.75">
      <c r="B74" s="13" t="s">
        <v>14</v>
      </c>
      <c r="C74" s="34" t="s">
        <v>191</v>
      </c>
      <c r="D74" s="15" t="b">
        <v>0</v>
      </c>
      <c r="E74" s="13" t="s">
        <v>205</v>
      </c>
      <c r="F74" s="13">
        <f t="shared" si="7"/>
      </c>
      <c r="J74" s="13">
        <f t="shared" si="10"/>
        <v>0</v>
      </c>
      <c r="K74" s="13">
        <f t="shared" si="11"/>
      </c>
      <c r="L74" s="13">
        <f t="shared" si="12"/>
      </c>
      <c r="M74" s="13">
        <f t="shared" si="13"/>
      </c>
    </row>
    <row r="75" spans="2:13" ht="18.75">
      <c r="B75" s="13" t="s">
        <v>153</v>
      </c>
      <c r="C75" s="34" t="s">
        <v>192</v>
      </c>
      <c r="D75" s="15" t="b">
        <v>0</v>
      </c>
      <c r="E75" s="13" t="s">
        <v>69</v>
      </c>
      <c r="F75" s="13">
        <f t="shared" si="7"/>
      </c>
      <c r="J75" s="13">
        <f t="shared" si="10"/>
        <v>0</v>
      </c>
      <c r="K75" s="13">
        <f t="shared" si="11"/>
      </c>
      <c r="L75" s="13">
        <f t="shared" si="12"/>
      </c>
      <c r="M75" s="13">
        <f t="shared" si="13"/>
      </c>
    </row>
    <row r="76" spans="2:13" ht="18.75">
      <c r="B76" s="13" t="s">
        <v>154</v>
      </c>
      <c r="C76" s="33" t="s">
        <v>193</v>
      </c>
      <c r="D76" s="15" t="b">
        <v>0</v>
      </c>
      <c r="E76" s="13" t="s">
        <v>69</v>
      </c>
      <c r="F76" s="13">
        <f t="shared" si="7"/>
      </c>
      <c r="J76" s="13">
        <f t="shared" si="10"/>
        <v>0</v>
      </c>
      <c r="K76" s="13">
        <f t="shared" si="11"/>
      </c>
      <c r="L76" s="13">
        <f t="shared" si="12"/>
      </c>
      <c r="M76" s="13">
        <f t="shared" si="13"/>
      </c>
    </row>
    <row r="77" spans="2:13" ht="18.75">
      <c r="B77" s="13" t="s">
        <v>155</v>
      </c>
      <c r="C77" s="33" t="s">
        <v>193</v>
      </c>
      <c r="D77" s="15" t="b">
        <v>0</v>
      </c>
      <c r="E77" s="13" t="s">
        <v>69</v>
      </c>
      <c r="F77" s="13">
        <f t="shared" si="7"/>
      </c>
      <c r="J77" s="13">
        <f t="shared" si="10"/>
        <v>0</v>
      </c>
      <c r="K77" s="13">
        <f t="shared" si="11"/>
      </c>
      <c r="L77" s="13">
        <f t="shared" si="12"/>
      </c>
      <c r="M77" s="13">
        <f t="shared" si="13"/>
      </c>
    </row>
    <row r="78" spans="2:13" ht="18.75">
      <c r="B78" s="13" t="s">
        <v>13</v>
      </c>
      <c r="C78" s="33" t="s">
        <v>194</v>
      </c>
      <c r="D78" s="15" t="b">
        <v>0</v>
      </c>
      <c r="E78" s="13" t="s">
        <v>205</v>
      </c>
      <c r="F78" s="13">
        <f t="shared" si="7"/>
      </c>
      <c r="J78" s="13">
        <f t="shared" si="10"/>
        <v>0</v>
      </c>
      <c r="K78" s="13">
        <f t="shared" si="11"/>
      </c>
      <c r="L78" s="13">
        <f t="shared" si="12"/>
      </c>
      <c r="M78" s="13">
        <f t="shared" si="13"/>
      </c>
    </row>
    <row r="79" spans="2:13" ht="18.75">
      <c r="B79" s="13" t="s">
        <v>156</v>
      </c>
      <c r="C79" s="33" t="s">
        <v>194</v>
      </c>
      <c r="D79" s="15" t="b">
        <v>0</v>
      </c>
      <c r="E79" s="13" t="s">
        <v>69</v>
      </c>
      <c r="F79" s="13">
        <f t="shared" si="7"/>
      </c>
      <c r="J79" s="13">
        <f t="shared" si="10"/>
        <v>0</v>
      </c>
      <c r="K79" s="13">
        <f t="shared" si="11"/>
      </c>
      <c r="L79" s="13">
        <f t="shared" si="12"/>
      </c>
      <c r="M79" s="13">
        <f t="shared" si="13"/>
      </c>
    </row>
    <row r="80" spans="2:13" ht="18.75">
      <c r="B80" s="13" t="s">
        <v>22</v>
      </c>
      <c r="C80" s="33" t="s">
        <v>195</v>
      </c>
      <c r="D80" s="15" t="b">
        <v>0</v>
      </c>
      <c r="E80" s="13" t="s">
        <v>70</v>
      </c>
      <c r="F80" s="13">
        <f t="shared" si="7"/>
      </c>
      <c r="J80" s="13">
        <f t="shared" si="10"/>
        <v>0</v>
      </c>
      <c r="K80" s="13">
        <f t="shared" si="11"/>
      </c>
      <c r="L80" s="13">
        <f t="shared" si="12"/>
      </c>
      <c r="M80" s="13">
        <f t="shared" si="13"/>
      </c>
    </row>
    <row r="81" spans="2:13" ht="18.75">
      <c r="B81" s="13" t="s">
        <v>157</v>
      </c>
      <c r="C81" s="33" t="s">
        <v>411</v>
      </c>
      <c r="D81" s="15" t="b">
        <v>0</v>
      </c>
      <c r="E81" s="13" t="s">
        <v>69</v>
      </c>
      <c r="F81" s="13">
        <f t="shared" si="7"/>
      </c>
      <c r="J81" s="13">
        <f t="shared" si="10"/>
        <v>0</v>
      </c>
      <c r="K81" s="13">
        <f t="shared" si="11"/>
      </c>
      <c r="L81" s="13">
        <f t="shared" si="12"/>
      </c>
      <c r="M81" s="13">
        <f t="shared" si="13"/>
      </c>
    </row>
    <row r="82" spans="2:13" ht="18.75">
      <c r="B82" s="13" t="s">
        <v>158</v>
      </c>
      <c r="C82" s="33" t="s">
        <v>411</v>
      </c>
      <c r="D82" s="15" t="b">
        <v>0</v>
      </c>
      <c r="E82" s="13" t="s">
        <v>69</v>
      </c>
      <c r="F82" s="13">
        <f t="shared" si="7"/>
      </c>
      <c r="J82" s="13">
        <f t="shared" si="10"/>
        <v>0</v>
      </c>
      <c r="K82" s="13">
        <f t="shared" si="11"/>
      </c>
      <c r="L82" s="13">
        <f t="shared" si="12"/>
      </c>
      <c r="M82" s="13">
        <f t="shared" si="13"/>
      </c>
    </row>
    <row r="83" spans="2:13" ht="18.75">
      <c r="B83" s="13" t="s">
        <v>159</v>
      </c>
      <c r="C83" s="33" t="s">
        <v>196</v>
      </c>
      <c r="D83" s="15" t="b">
        <v>0</v>
      </c>
      <c r="E83" s="13" t="s">
        <v>69</v>
      </c>
      <c r="F83" s="13">
        <f t="shared" si="7"/>
      </c>
      <c r="J83" s="13">
        <f t="shared" si="10"/>
        <v>0</v>
      </c>
      <c r="K83" s="13">
        <f t="shared" si="11"/>
      </c>
      <c r="L83" s="13">
        <f t="shared" si="12"/>
      </c>
      <c r="M83" s="13">
        <f t="shared" si="13"/>
      </c>
    </row>
    <row r="84" spans="2:13" ht="18.75">
      <c r="B84" s="13" t="s">
        <v>160</v>
      </c>
      <c r="C84" s="33" t="s">
        <v>196</v>
      </c>
      <c r="D84" s="15" t="b">
        <v>0</v>
      </c>
      <c r="E84" s="13" t="s">
        <v>69</v>
      </c>
      <c r="F84" s="13">
        <f t="shared" si="7"/>
      </c>
      <c r="J84" s="13">
        <f t="shared" si="10"/>
        <v>0</v>
      </c>
      <c r="K84" s="13">
        <f t="shared" si="11"/>
      </c>
      <c r="L84" s="13">
        <f t="shared" si="12"/>
      </c>
      <c r="M84" s="13">
        <f t="shared" si="13"/>
      </c>
    </row>
    <row r="85" spans="2:13" ht="18.75">
      <c r="B85" s="13" t="s">
        <v>161</v>
      </c>
      <c r="C85" s="33" t="s">
        <v>196</v>
      </c>
      <c r="D85" s="15" t="b">
        <v>0</v>
      </c>
      <c r="E85" s="13" t="s">
        <v>69</v>
      </c>
      <c r="F85" s="13">
        <f t="shared" si="7"/>
      </c>
      <c r="J85" s="13">
        <f t="shared" si="10"/>
        <v>0</v>
      </c>
      <c r="K85" s="13">
        <f t="shared" si="11"/>
      </c>
      <c r="L85" s="13">
        <f t="shared" si="12"/>
      </c>
      <c r="M85" s="13">
        <f t="shared" si="13"/>
      </c>
    </row>
    <row r="86" spans="2:13" ht="18.75">
      <c r="B86" s="13" t="s">
        <v>162</v>
      </c>
      <c r="C86" s="33" t="s">
        <v>197</v>
      </c>
      <c r="D86" s="15" t="b">
        <v>0</v>
      </c>
      <c r="E86" s="13" t="s">
        <v>69</v>
      </c>
      <c r="F86" s="13">
        <f t="shared" si="7"/>
      </c>
      <c r="J86" s="13">
        <f t="shared" si="10"/>
        <v>0</v>
      </c>
      <c r="K86" s="13">
        <f t="shared" si="11"/>
      </c>
      <c r="L86" s="13">
        <f t="shared" si="12"/>
      </c>
      <c r="M86" s="13">
        <f t="shared" si="13"/>
      </c>
    </row>
    <row r="87" spans="2:13" ht="18.75">
      <c r="B87" s="13" t="s">
        <v>17</v>
      </c>
      <c r="C87" s="33" t="s">
        <v>197</v>
      </c>
      <c r="D87" s="15" t="b">
        <v>0</v>
      </c>
      <c r="E87" s="13" t="s">
        <v>205</v>
      </c>
      <c r="F87" s="13">
        <f t="shared" si="7"/>
      </c>
      <c r="J87" s="13">
        <f t="shared" si="10"/>
        <v>0</v>
      </c>
      <c r="K87" s="13">
        <f t="shared" si="11"/>
      </c>
      <c r="L87" s="13">
        <f t="shared" si="12"/>
      </c>
      <c r="M87" s="13">
        <f t="shared" si="13"/>
      </c>
    </row>
    <row r="88" spans="2:13" ht="18.75">
      <c r="B88" s="13" t="s">
        <v>163</v>
      </c>
      <c r="C88" s="33" t="s">
        <v>198</v>
      </c>
      <c r="D88" s="15" t="b">
        <v>0</v>
      </c>
      <c r="E88" s="13" t="s">
        <v>69</v>
      </c>
      <c r="F88" s="13">
        <f t="shared" si="7"/>
      </c>
      <c r="J88" s="13">
        <f t="shared" si="10"/>
        <v>0</v>
      </c>
      <c r="K88" s="13">
        <f t="shared" si="11"/>
      </c>
      <c r="L88" s="13">
        <f t="shared" si="12"/>
      </c>
      <c r="M88" s="13">
        <f t="shared" si="13"/>
      </c>
    </row>
    <row r="89" spans="2:13" ht="18.75">
      <c r="B89" s="13" t="s">
        <v>164</v>
      </c>
      <c r="C89" s="33" t="s">
        <v>199</v>
      </c>
      <c r="D89" s="15" t="b">
        <v>0</v>
      </c>
      <c r="E89" s="13" t="s">
        <v>70</v>
      </c>
      <c r="F89" s="13">
        <f t="shared" si="7"/>
      </c>
      <c r="J89" s="13">
        <f t="shared" si="10"/>
        <v>0</v>
      </c>
      <c r="K89" s="13">
        <f t="shared" si="11"/>
      </c>
      <c r="L89" s="13">
        <f t="shared" si="12"/>
      </c>
      <c r="M89" s="13">
        <f t="shared" si="13"/>
      </c>
    </row>
    <row r="90" spans="2:13" ht="18.75">
      <c r="B90" s="13" t="s">
        <v>21</v>
      </c>
      <c r="C90" s="33" t="s">
        <v>199</v>
      </c>
      <c r="D90" s="15" t="b">
        <v>0</v>
      </c>
      <c r="E90" s="13" t="s">
        <v>70</v>
      </c>
      <c r="F90" s="13">
        <f t="shared" si="7"/>
      </c>
      <c r="J90" s="13">
        <f t="shared" si="10"/>
        <v>0</v>
      </c>
      <c r="K90" s="13">
        <f t="shared" si="11"/>
      </c>
      <c r="L90" s="13">
        <f t="shared" si="12"/>
      </c>
      <c r="M90" s="13">
        <f t="shared" si="13"/>
      </c>
    </row>
    <row r="91" spans="2:13" ht="18.75">
      <c r="B91" s="13" t="s">
        <v>165</v>
      </c>
      <c r="C91" s="33" t="s">
        <v>200</v>
      </c>
      <c r="D91" s="15" t="b">
        <v>0</v>
      </c>
      <c r="E91" s="13" t="s">
        <v>69</v>
      </c>
      <c r="F91" s="13">
        <f t="shared" si="7"/>
      </c>
      <c r="J91" s="13">
        <f t="shared" si="10"/>
        <v>0</v>
      </c>
      <c r="K91" s="13">
        <f t="shared" si="11"/>
      </c>
      <c r="L91" s="13">
        <f t="shared" si="12"/>
      </c>
      <c r="M91" s="13">
        <f t="shared" si="13"/>
      </c>
    </row>
    <row r="92" spans="2:13" ht="18.75">
      <c r="B92" s="13" t="s">
        <v>166</v>
      </c>
      <c r="C92" s="34" t="s">
        <v>201</v>
      </c>
      <c r="D92" s="15" t="b">
        <v>0</v>
      </c>
      <c r="E92" s="13" t="s">
        <v>69</v>
      </c>
      <c r="F92" s="13">
        <f t="shared" si="7"/>
      </c>
      <c r="J92" s="13">
        <f t="shared" si="10"/>
        <v>0</v>
      </c>
      <c r="K92" s="13">
        <f t="shared" si="11"/>
      </c>
      <c r="L92" s="13">
        <f t="shared" si="12"/>
      </c>
      <c r="M92" s="13">
        <f t="shared" si="13"/>
      </c>
    </row>
    <row r="93" spans="2:13" ht="18.75">
      <c r="B93" s="13" t="s">
        <v>18</v>
      </c>
      <c r="C93" s="34" t="s">
        <v>201</v>
      </c>
      <c r="D93" s="15" t="b">
        <v>0</v>
      </c>
      <c r="E93" s="13" t="s">
        <v>69</v>
      </c>
      <c r="F93" s="13">
        <f t="shared" si="7"/>
      </c>
      <c r="J93" s="13">
        <f t="shared" si="10"/>
        <v>0</v>
      </c>
      <c r="K93" s="13">
        <f t="shared" si="11"/>
      </c>
      <c r="L93" s="13">
        <f t="shared" si="12"/>
      </c>
      <c r="M93" s="13">
        <f t="shared" si="13"/>
      </c>
    </row>
    <row r="94" spans="2:13" ht="18.75">
      <c r="B94" s="13" t="s">
        <v>20</v>
      </c>
      <c r="C94" s="33" t="s">
        <v>202</v>
      </c>
      <c r="D94" s="15" t="b">
        <v>0</v>
      </c>
      <c r="E94" s="13" t="s">
        <v>70</v>
      </c>
      <c r="F94" s="13">
        <f t="shared" si="7"/>
      </c>
      <c r="J94" s="13">
        <f t="shared" si="10"/>
        <v>0</v>
      </c>
      <c r="K94" s="13">
        <f t="shared" si="11"/>
      </c>
      <c r="L94" s="13">
        <f t="shared" si="12"/>
      </c>
      <c r="M94" s="13">
        <f t="shared" si="13"/>
      </c>
    </row>
    <row r="95" spans="2:13" ht="18.75">
      <c r="B95" s="13" t="s">
        <v>19</v>
      </c>
      <c r="C95" s="33" t="s">
        <v>203</v>
      </c>
      <c r="D95" s="15" t="b">
        <v>0</v>
      </c>
      <c r="E95" s="13" t="s">
        <v>70</v>
      </c>
      <c r="F95" s="13">
        <f t="shared" si="7"/>
      </c>
      <c r="J95" s="13">
        <f t="shared" si="10"/>
        <v>0</v>
      </c>
      <c r="K95" s="13">
        <f t="shared" si="11"/>
      </c>
      <c r="L95" s="13">
        <f t="shared" si="5"/>
      </c>
      <c r="M95" s="13">
        <f t="shared" si="6"/>
      </c>
    </row>
    <row r="96" spans="2:13" ht="18.75">
      <c r="B96" s="13" t="s">
        <v>82</v>
      </c>
      <c r="C96" s="34" t="s">
        <v>204</v>
      </c>
      <c r="D96" s="15" t="b">
        <v>0</v>
      </c>
      <c r="E96" s="13" t="s">
        <v>70</v>
      </c>
      <c r="F96" s="13">
        <f t="shared" si="7"/>
      </c>
      <c r="J96" s="13">
        <f t="shared" si="9"/>
        <v>0</v>
      </c>
      <c r="K96" s="13">
        <f t="shared" si="8"/>
      </c>
      <c r="L96" s="13">
        <f t="shared" si="5"/>
      </c>
      <c r="M96" s="13">
        <f t="shared" si="6"/>
      </c>
    </row>
    <row r="97" spans="10:13" ht="18">
      <c r="J97" s="13">
        <f t="shared" si="9"/>
        <v>0</v>
      </c>
      <c r="K97" s="13">
        <f t="shared" si="8"/>
      </c>
      <c r="L97" s="13">
        <f t="shared" si="5"/>
      </c>
      <c r="M97" s="13">
        <f t="shared" si="6"/>
      </c>
    </row>
    <row r="98" spans="1:13" ht="17.25">
      <c r="A98" s="31" t="s">
        <v>399</v>
      </c>
      <c r="J98" s="13">
        <f t="shared" si="9"/>
        <v>0</v>
      </c>
      <c r="K98" s="13">
        <f t="shared" si="8"/>
      </c>
      <c r="L98" s="13">
        <f t="shared" si="5"/>
      </c>
      <c r="M98" s="13">
        <f t="shared" si="6"/>
      </c>
    </row>
    <row r="99" spans="2:13" ht="18.75">
      <c r="B99" s="13" t="s">
        <v>207</v>
      </c>
      <c r="C99" s="33" t="s">
        <v>264</v>
      </c>
      <c r="D99" s="15" t="b">
        <v>0</v>
      </c>
      <c r="E99" s="13" t="s">
        <v>69</v>
      </c>
      <c r="F99" s="13">
        <f aca="true" t="shared" si="14" ref="F99:F158">IF(D99=TRUE,E99,"")</f>
      </c>
      <c r="J99" s="13">
        <f t="shared" si="9"/>
        <v>0</v>
      </c>
      <c r="K99" s="13">
        <f t="shared" si="8"/>
      </c>
      <c r="L99" s="13">
        <f aca="true" t="shared" si="15" ref="L99:L158">IF(D99=TRUE,B99,"")</f>
      </c>
      <c r="M99" s="13">
        <f aca="true" t="shared" si="16" ref="M99:M158">IF(D99=TRUE,C99,"")</f>
      </c>
    </row>
    <row r="100" spans="2:13" ht="18.75">
      <c r="B100" s="13" t="s">
        <v>208</v>
      </c>
      <c r="C100" s="34" t="s">
        <v>265</v>
      </c>
      <c r="D100" s="15" t="b">
        <v>0</v>
      </c>
      <c r="E100" s="13" t="s">
        <v>70</v>
      </c>
      <c r="F100" s="13">
        <f t="shared" si="14"/>
      </c>
      <c r="J100" s="13">
        <f t="shared" si="9"/>
        <v>0</v>
      </c>
      <c r="K100" s="13">
        <f>IF(J100=J99,"",J100)</f>
      </c>
      <c r="L100" s="13">
        <f t="shared" si="15"/>
      </c>
      <c r="M100" s="13">
        <f t="shared" si="16"/>
      </c>
    </row>
    <row r="101" spans="2:13" ht="18.75">
      <c r="B101" s="13" t="s">
        <v>209</v>
      </c>
      <c r="C101" s="33" t="s">
        <v>266</v>
      </c>
      <c r="D101" s="15" t="b">
        <v>0</v>
      </c>
      <c r="E101" s="13" t="s">
        <v>69</v>
      </c>
      <c r="F101" s="13">
        <f t="shared" si="14"/>
      </c>
      <c r="J101" s="13">
        <f aca="true" t="shared" si="17" ref="J101:J126">IF(M101="",J100,J100+1)</f>
        <v>0</v>
      </c>
      <c r="K101" s="13">
        <f aca="true" t="shared" si="18" ref="K101:K159">IF(J101=J100,"",J101)</f>
      </c>
      <c r="L101" s="13">
        <f t="shared" si="15"/>
      </c>
      <c r="M101" s="13">
        <f t="shared" si="16"/>
      </c>
    </row>
    <row r="102" spans="2:13" ht="18.75">
      <c r="B102" s="13" t="s">
        <v>210</v>
      </c>
      <c r="C102" s="33" t="s">
        <v>266</v>
      </c>
      <c r="D102" s="15" t="b">
        <v>0</v>
      </c>
      <c r="E102" s="13" t="s">
        <v>69</v>
      </c>
      <c r="F102" s="13">
        <f t="shared" si="14"/>
      </c>
      <c r="J102" s="13">
        <f t="shared" si="17"/>
        <v>0</v>
      </c>
      <c r="K102" s="13">
        <f t="shared" si="18"/>
      </c>
      <c r="L102" s="13">
        <f t="shared" si="15"/>
      </c>
      <c r="M102" s="13">
        <f t="shared" si="16"/>
      </c>
    </row>
    <row r="103" spans="2:13" ht="18.75">
      <c r="B103" s="13" t="s">
        <v>211</v>
      </c>
      <c r="C103" s="33" t="s">
        <v>266</v>
      </c>
      <c r="D103" s="15" t="b">
        <v>0</v>
      </c>
      <c r="E103" s="13" t="s">
        <v>69</v>
      </c>
      <c r="F103" s="13">
        <f t="shared" si="14"/>
      </c>
      <c r="J103" s="13">
        <f t="shared" si="17"/>
        <v>0</v>
      </c>
      <c r="K103" s="13">
        <f t="shared" si="18"/>
      </c>
      <c r="L103" s="13">
        <f t="shared" si="15"/>
      </c>
      <c r="M103" s="13">
        <f t="shared" si="16"/>
      </c>
    </row>
    <row r="104" spans="2:13" ht="18.75">
      <c r="B104" s="13" t="s">
        <v>212</v>
      </c>
      <c r="C104" s="33" t="s">
        <v>267</v>
      </c>
      <c r="D104" s="15" t="b">
        <v>0</v>
      </c>
      <c r="E104" s="13" t="s">
        <v>69</v>
      </c>
      <c r="F104" s="13">
        <f t="shared" si="14"/>
      </c>
      <c r="J104" s="13">
        <f t="shared" si="17"/>
        <v>0</v>
      </c>
      <c r="K104" s="13">
        <f t="shared" si="18"/>
      </c>
      <c r="L104" s="13">
        <f t="shared" si="15"/>
      </c>
      <c r="M104" s="13">
        <f t="shared" si="16"/>
      </c>
    </row>
    <row r="105" spans="2:13" ht="18.75">
      <c r="B105" s="13" t="s">
        <v>213</v>
      </c>
      <c r="C105" s="34" t="s">
        <v>268</v>
      </c>
      <c r="D105" s="15" t="b">
        <v>0</v>
      </c>
      <c r="E105" s="13" t="s">
        <v>205</v>
      </c>
      <c r="F105" s="13">
        <f t="shared" si="14"/>
      </c>
      <c r="J105" s="13">
        <f t="shared" si="17"/>
        <v>0</v>
      </c>
      <c r="K105" s="13">
        <f t="shared" si="18"/>
      </c>
      <c r="L105" s="13">
        <f t="shared" si="15"/>
      </c>
      <c r="M105" s="13">
        <f t="shared" si="16"/>
      </c>
    </row>
    <row r="106" spans="2:13" ht="18.75">
      <c r="B106" s="13" t="s">
        <v>214</v>
      </c>
      <c r="C106" s="33" t="s">
        <v>269</v>
      </c>
      <c r="D106" s="15" t="b">
        <v>0</v>
      </c>
      <c r="E106" s="13" t="s">
        <v>69</v>
      </c>
      <c r="F106" s="13">
        <f t="shared" si="14"/>
      </c>
      <c r="J106" s="13">
        <f t="shared" si="17"/>
        <v>0</v>
      </c>
      <c r="K106" s="13">
        <f t="shared" si="18"/>
      </c>
      <c r="L106" s="13">
        <f t="shared" si="15"/>
      </c>
      <c r="M106" s="13">
        <f t="shared" si="16"/>
      </c>
    </row>
    <row r="107" spans="2:13" ht="18.75">
      <c r="B107" s="13" t="s">
        <v>29</v>
      </c>
      <c r="C107" s="34" t="s">
        <v>270</v>
      </c>
      <c r="D107" s="15" t="b">
        <v>0</v>
      </c>
      <c r="E107" s="13" t="s">
        <v>69</v>
      </c>
      <c r="F107" s="13">
        <f t="shared" si="14"/>
      </c>
      <c r="J107" s="13">
        <f t="shared" si="17"/>
        <v>0</v>
      </c>
      <c r="K107" s="13">
        <f t="shared" si="18"/>
      </c>
      <c r="L107" s="13">
        <f t="shared" si="15"/>
      </c>
      <c r="M107" s="13">
        <f t="shared" si="16"/>
      </c>
    </row>
    <row r="108" spans="2:13" ht="18.75">
      <c r="B108" s="13" t="s">
        <v>215</v>
      </c>
      <c r="C108" s="33" t="s">
        <v>271</v>
      </c>
      <c r="D108" s="15" t="b">
        <v>0</v>
      </c>
      <c r="E108" s="13" t="s">
        <v>69</v>
      </c>
      <c r="F108" s="13">
        <f t="shared" si="14"/>
      </c>
      <c r="J108" s="13">
        <f t="shared" si="17"/>
        <v>0</v>
      </c>
      <c r="K108" s="13">
        <f t="shared" si="18"/>
      </c>
      <c r="L108" s="13">
        <f t="shared" si="15"/>
      </c>
      <c r="M108" s="13">
        <f t="shared" si="16"/>
      </c>
    </row>
    <row r="109" spans="2:13" ht="18.75">
      <c r="B109" s="13" t="s">
        <v>216</v>
      </c>
      <c r="C109" s="33" t="s">
        <v>271</v>
      </c>
      <c r="D109" s="15" t="b">
        <v>0</v>
      </c>
      <c r="E109" s="13" t="s">
        <v>69</v>
      </c>
      <c r="F109" s="13">
        <f t="shared" si="14"/>
      </c>
      <c r="J109" s="13">
        <f t="shared" si="17"/>
        <v>0</v>
      </c>
      <c r="K109" s="13">
        <f t="shared" si="18"/>
      </c>
      <c r="L109" s="13">
        <f t="shared" si="15"/>
      </c>
      <c r="M109" s="13">
        <f t="shared" si="16"/>
      </c>
    </row>
    <row r="110" spans="2:13" ht="18.75">
      <c r="B110" s="13" t="s">
        <v>217</v>
      </c>
      <c r="C110" s="33" t="s">
        <v>272</v>
      </c>
      <c r="D110" s="15" t="b">
        <v>0</v>
      </c>
      <c r="E110" s="13" t="s">
        <v>69</v>
      </c>
      <c r="F110" s="13">
        <f t="shared" si="14"/>
      </c>
      <c r="J110" s="13">
        <f t="shared" si="17"/>
        <v>0</v>
      </c>
      <c r="K110" s="13">
        <f t="shared" si="18"/>
      </c>
      <c r="L110" s="13">
        <f t="shared" si="15"/>
      </c>
      <c r="M110" s="13">
        <f t="shared" si="16"/>
      </c>
    </row>
    <row r="111" spans="2:13" ht="18.75">
      <c r="B111" s="13" t="s">
        <v>218</v>
      </c>
      <c r="C111" s="33" t="s">
        <v>273</v>
      </c>
      <c r="D111" s="15" t="b">
        <v>0</v>
      </c>
      <c r="E111" s="13" t="s">
        <v>69</v>
      </c>
      <c r="F111" s="13">
        <f t="shared" si="14"/>
      </c>
      <c r="J111" s="13">
        <f t="shared" si="17"/>
        <v>0</v>
      </c>
      <c r="K111" s="13">
        <f t="shared" si="18"/>
      </c>
      <c r="L111" s="13">
        <f t="shared" si="15"/>
      </c>
      <c r="M111" s="13">
        <f t="shared" si="16"/>
      </c>
    </row>
    <row r="112" spans="2:13" ht="18.75">
      <c r="B112" s="13" t="s">
        <v>219</v>
      </c>
      <c r="C112" s="33" t="s">
        <v>274</v>
      </c>
      <c r="D112" s="15" t="b">
        <v>0</v>
      </c>
      <c r="E112" s="13" t="s">
        <v>69</v>
      </c>
      <c r="F112" s="13">
        <f t="shared" si="14"/>
      </c>
      <c r="J112" s="13">
        <f t="shared" si="17"/>
        <v>0</v>
      </c>
      <c r="K112" s="13">
        <f t="shared" si="18"/>
      </c>
      <c r="L112" s="13">
        <f t="shared" si="15"/>
      </c>
      <c r="M112" s="13">
        <f t="shared" si="16"/>
      </c>
    </row>
    <row r="113" spans="2:13" ht="18.75">
      <c r="B113" s="13" t="s">
        <v>220</v>
      </c>
      <c r="C113" s="34" t="s">
        <v>275</v>
      </c>
      <c r="D113" s="15" t="b">
        <v>0</v>
      </c>
      <c r="E113" s="13" t="s">
        <v>69</v>
      </c>
      <c r="F113" s="13">
        <f t="shared" si="14"/>
      </c>
      <c r="J113" s="13">
        <f t="shared" si="17"/>
        <v>0</v>
      </c>
      <c r="K113" s="13">
        <f t="shared" si="18"/>
      </c>
      <c r="L113" s="13">
        <f t="shared" si="15"/>
      </c>
      <c r="M113" s="13">
        <f t="shared" si="16"/>
      </c>
    </row>
    <row r="114" spans="2:13" ht="18.75">
      <c r="B114" s="13" t="s">
        <v>221</v>
      </c>
      <c r="C114" s="34" t="s">
        <v>276</v>
      </c>
      <c r="D114" s="15" t="b">
        <v>0</v>
      </c>
      <c r="E114" s="13" t="s">
        <v>69</v>
      </c>
      <c r="F114" s="13">
        <f t="shared" si="14"/>
      </c>
      <c r="J114" s="13">
        <f t="shared" si="17"/>
        <v>0</v>
      </c>
      <c r="K114" s="13">
        <f t="shared" si="18"/>
      </c>
      <c r="L114" s="13">
        <f t="shared" si="15"/>
      </c>
      <c r="M114" s="13">
        <f t="shared" si="16"/>
      </c>
    </row>
    <row r="115" spans="2:13" ht="18.75">
      <c r="B115" s="13" t="s">
        <v>222</v>
      </c>
      <c r="C115" s="33" t="s">
        <v>277</v>
      </c>
      <c r="D115" s="15" t="b">
        <v>0</v>
      </c>
      <c r="E115" s="13" t="s">
        <v>69</v>
      </c>
      <c r="F115" s="13">
        <f t="shared" si="14"/>
      </c>
      <c r="J115" s="13">
        <f t="shared" si="17"/>
        <v>0</v>
      </c>
      <c r="K115" s="13">
        <f t="shared" si="18"/>
      </c>
      <c r="L115" s="13">
        <f t="shared" si="15"/>
      </c>
      <c r="M115" s="13">
        <f t="shared" si="16"/>
      </c>
    </row>
    <row r="116" spans="2:13" ht="18.75">
      <c r="B116" s="13" t="s">
        <v>223</v>
      </c>
      <c r="C116" s="33" t="s">
        <v>278</v>
      </c>
      <c r="D116" s="15" t="b">
        <v>0</v>
      </c>
      <c r="E116" s="13" t="s">
        <v>69</v>
      </c>
      <c r="F116" s="13">
        <f t="shared" si="14"/>
      </c>
      <c r="J116" s="13">
        <f t="shared" si="17"/>
        <v>0</v>
      </c>
      <c r="K116" s="13">
        <f t="shared" si="18"/>
      </c>
      <c r="L116" s="13">
        <f t="shared" si="15"/>
      </c>
      <c r="M116" s="13">
        <f t="shared" si="16"/>
      </c>
    </row>
    <row r="117" spans="2:13" ht="18.75">
      <c r="B117" s="13" t="s">
        <v>224</v>
      </c>
      <c r="C117" s="33" t="s">
        <v>279</v>
      </c>
      <c r="D117" s="15" t="b">
        <v>0</v>
      </c>
      <c r="E117" s="13" t="s">
        <v>69</v>
      </c>
      <c r="F117" s="13">
        <f t="shared" si="14"/>
      </c>
      <c r="J117" s="13">
        <f t="shared" si="17"/>
        <v>0</v>
      </c>
      <c r="K117" s="13">
        <f t="shared" si="18"/>
      </c>
      <c r="L117" s="13">
        <f t="shared" si="15"/>
      </c>
      <c r="M117" s="13">
        <f t="shared" si="16"/>
      </c>
    </row>
    <row r="118" spans="2:13" ht="18.75">
      <c r="B118" s="13" t="s">
        <v>26</v>
      </c>
      <c r="C118" s="33" t="s">
        <v>279</v>
      </c>
      <c r="D118" s="15" t="b">
        <v>0</v>
      </c>
      <c r="E118" s="13" t="s">
        <v>69</v>
      </c>
      <c r="F118" s="13">
        <f t="shared" si="14"/>
      </c>
      <c r="J118" s="13">
        <f t="shared" si="17"/>
        <v>0</v>
      </c>
      <c r="K118" s="13">
        <f t="shared" si="18"/>
      </c>
      <c r="L118" s="13">
        <f t="shared" si="15"/>
      </c>
      <c r="M118" s="13">
        <f t="shared" si="16"/>
      </c>
    </row>
    <row r="119" spans="2:13" ht="18.75">
      <c r="B119" s="13" t="s">
        <v>225</v>
      </c>
      <c r="C119" s="33" t="s">
        <v>280</v>
      </c>
      <c r="D119" s="15" t="b">
        <v>0</v>
      </c>
      <c r="E119" s="13" t="s">
        <v>69</v>
      </c>
      <c r="F119" s="13">
        <f t="shared" si="14"/>
      </c>
      <c r="J119" s="13">
        <f t="shared" si="17"/>
        <v>0</v>
      </c>
      <c r="K119" s="13">
        <f t="shared" si="18"/>
      </c>
      <c r="L119" s="13">
        <f t="shared" si="15"/>
      </c>
      <c r="M119" s="13">
        <f t="shared" si="16"/>
      </c>
    </row>
    <row r="120" spans="2:13" ht="18.75">
      <c r="B120" s="13" t="s">
        <v>226</v>
      </c>
      <c r="C120" s="33" t="s">
        <v>281</v>
      </c>
      <c r="D120" s="15" t="b">
        <v>0</v>
      </c>
      <c r="E120" s="13" t="s">
        <v>69</v>
      </c>
      <c r="F120" s="13">
        <f t="shared" si="14"/>
      </c>
      <c r="J120" s="13">
        <f t="shared" si="17"/>
        <v>0</v>
      </c>
      <c r="K120" s="13">
        <f t="shared" si="18"/>
      </c>
      <c r="L120" s="13">
        <f t="shared" si="15"/>
      </c>
      <c r="M120" s="13">
        <f t="shared" si="16"/>
      </c>
    </row>
    <row r="121" spans="2:13" ht="18.75">
      <c r="B121" s="13" t="s">
        <v>227</v>
      </c>
      <c r="C121" s="33" t="s">
        <v>281</v>
      </c>
      <c r="D121" s="15" t="b">
        <v>0</v>
      </c>
      <c r="E121" s="13" t="s">
        <v>69</v>
      </c>
      <c r="F121" s="13">
        <f t="shared" si="14"/>
      </c>
      <c r="J121" s="13">
        <f t="shared" si="17"/>
        <v>0</v>
      </c>
      <c r="K121" s="13">
        <f t="shared" si="18"/>
      </c>
      <c r="L121" s="13">
        <f t="shared" si="15"/>
      </c>
      <c r="M121" s="13">
        <f t="shared" si="16"/>
      </c>
    </row>
    <row r="122" spans="2:13" ht="18.75">
      <c r="B122" s="13" t="s">
        <v>228</v>
      </c>
      <c r="C122" s="33" t="s">
        <v>282</v>
      </c>
      <c r="D122" s="15" t="b">
        <v>0</v>
      </c>
      <c r="E122" s="13" t="s">
        <v>70</v>
      </c>
      <c r="F122" s="13">
        <f t="shared" si="14"/>
      </c>
      <c r="J122" s="13">
        <f t="shared" si="17"/>
        <v>0</v>
      </c>
      <c r="K122" s="13">
        <f t="shared" si="18"/>
      </c>
      <c r="L122" s="13">
        <f t="shared" si="15"/>
      </c>
      <c r="M122" s="13">
        <f t="shared" si="16"/>
      </c>
    </row>
    <row r="123" spans="2:13" ht="18.75">
      <c r="B123" s="13" t="s">
        <v>229</v>
      </c>
      <c r="C123" s="33" t="s">
        <v>283</v>
      </c>
      <c r="D123" s="15" t="b">
        <v>0</v>
      </c>
      <c r="E123" s="13" t="s">
        <v>69</v>
      </c>
      <c r="F123" s="13">
        <f t="shared" si="14"/>
      </c>
      <c r="J123" s="13">
        <f t="shared" si="17"/>
        <v>0</v>
      </c>
      <c r="K123" s="13">
        <f t="shared" si="18"/>
      </c>
      <c r="L123" s="13">
        <f t="shared" si="15"/>
      </c>
      <c r="M123" s="13">
        <f t="shared" si="16"/>
      </c>
    </row>
    <row r="124" spans="2:13" ht="18.75">
      <c r="B124" s="13" t="s">
        <v>28</v>
      </c>
      <c r="C124" s="33" t="s">
        <v>284</v>
      </c>
      <c r="D124" s="15" t="b">
        <v>0</v>
      </c>
      <c r="E124" s="13" t="s">
        <v>69</v>
      </c>
      <c r="F124" s="13">
        <f t="shared" si="14"/>
      </c>
      <c r="J124" s="13">
        <f t="shared" si="17"/>
        <v>0</v>
      </c>
      <c r="K124" s="13">
        <f t="shared" si="18"/>
      </c>
      <c r="L124" s="13">
        <f t="shared" si="15"/>
      </c>
      <c r="M124" s="13">
        <f t="shared" si="16"/>
      </c>
    </row>
    <row r="125" spans="2:13" ht="18.75">
      <c r="B125" s="13" t="s">
        <v>230</v>
      </c>
      <c r="C125" s="33" t="s">
        <v>284</v>
      </c>
      <c r="D125" s="15" t="b">
        <v>0</v>
      </c>
      <c r="E125" s="13" t="s">
        <v>69</v>
      </c>
      <c r="F125" s="13">
        <f t="shared" si="14"/>
      </c>
      <c r="J125" s="13">
        <f t="shared" si="17"/>
        <v>0</v>
      </c>
      <c r="K125" s="13">
        <f t="shared" si="18"/>
      </c>
      <c r="L125" s="13">
        <f t="shared" si="15"/>
      </c>
      <c r="M125" s="13">
        <f t="shared" si="16"/>
      </c>
    </row>
    <row r="126" spans="2:13" ht="18.75">
      <c r="B126" s="13" t="s">
        <v>231</v>
      </c>
      <c r="C126" s="33" t="s">
        <v>284</v>
      </c>
      <c r="D126" s="15" t="b">
        <v>0</v>
      </c>
      <c r="E126" s="13" t="s">
        <v>69</v>
      </c>
      <c r="F126" s="13">
        <f t="shared" si="14"/>
      </c>
      <c r="J126" s="13">
        <f t="shared" si="17"/>
        <v>0</v>
      </c>
      <c r="K126" s="13">
        <f t="shared" si="18"/>
      </c>
      <c r="L126" s="13">
        <f t="shared" si="15"/>
      </c>
      <c r="M126" s="13">
        <f t="shared" si="16"/>
      </c>
    </row>
    <row r="127" spans="2:13" ht="18.75">
      <c r="B127" s="13" t="s">
        <v>232</v>
      </c>
      <c r="C127" s="33" t="s">
        <v>285</v>
      </c>
      <c r="D127" s="15" t="b">
        <v>0</v>
      </c>
      <c r="E127" s="13" t="s">
        <v>69</v>
      </c>
      <c r="F127" s="13">
        <f t="shared" si="14"/>
      </c>
      <c r="J127" s="13">
        <f aca="true" t="shared" si="19" ref="J127:J158">IF(M127="",J126,J126+1)</f>
        <v>0</v>
      </c>
      <c r="K127" s="13">
        <f t="shared" si="18"/>
      </c>
      <c r="L127" s="13">
        <f t="shared" si="15"/>
      </c>
      <c r="M127" s="13">
        <f t="shared" si="16"/>
      </c>
    </row>
    <row r="128" spans="2:13" ht="18.75">
      <c r="B128" s="13" t="s">
        <v>233</v>
      </c>
      <c r="C128" s="34" t="s">
        <v>286</v>
      </c>
      <c r="D128" s="15" t="b">
        <v>0</v>
      </c>
      <c r="E128" s="13" t="s">
        <v>69</v>
      </c>
      <c r="F128" s="13">
        <f t="shared" si="14"/>
      </c>
      <c r="J128" s="13">
        <f t="shared" si="19"/>
        <v>0</v>
      </c>
      <c r="K128" s="13">
        <f t="shared" si="18"/>
      </c>
      <c r="L128" s="13">
        <f t="shared" si="15"/>
      </c>
      <c r="M128" s="13">
        <f t="shared" si="16"/>
      </c>
    </row>
    <row r="129" spans="2:13" ht="18.75">
      <c r="B129" s="13" t="s">
        <v>234</v>
      </c>
      <c r="C129" s="34" t="s">
        <v>286</v>
      </c>
      <c r="D129" s="15" t="b">
        <v>0</v>
      </c>
      <c r="E129" s="13" t="s">
        <v>69</v>
      </c>
      <c r="F129" s="13">
        <f t="shared" si="14"/>
      </c>
      <c r="J129" s="13">
        <f t="shared" si="19"/>
        <v>0</v>
      </c>
      <c r="K129" s="13">
        <f t="shared" si="18"/>
      </c>
      <c r="L129" s="13">
        <f t="shared" si="15"/>
      </c>
      <c r="M129" s="13">
        <f t="shared" si="16"/>
      </c>
    </row>
    <row r="130" spans="2:13" ht="18.75">
      <c r="B130" s="13" t="s">
        <v>235</v>
      </c>
      <c r="C130" s="33" t="s">
        <v>287</v>
      </c>
      <c r="D130" s="15" t="b">
        <v>0</v>
      </c>
      <c r="E130" s="13" t="s">
        <v>69</v>
      </c>
      <c r="F130" s="13">
        <f t="shared" si="14"/>
      </c>
      <c r="J130" s="13">
        <f t="shared" si="19"/>
        <v>0</v>
      </c>
      <c r="K130" s="13">
        <f t="shared" si="18"/>
      </c>
      <c r="L130" s="13">
        <f t="shared" si="15"/>
      </c>
      <c r="M130" s="13">
        <f t="shared" si="16"/>
      </c>
    </row>
    <row r="131" spans="2:13" ht="18.75">
      <c r="B131" s="13" t="s">
        <v>236</v>
      </c>
      <c r="C131" s="33" t="s">
        <v>287</v>
      </c>
      <c r="D131" s="15" t="b">
        <v>0</v>
      </c>
      <c r="E131" s="13" t="s">
        <v>69</v>
      </c>
      <c r="F131" s="13">
        <f t="shared" si="14"/>
      </c>
      <c r="J131" s="13">
        <f t="shared" si="19"/>
        <v>0</v>
      </c>
      <c r="K131" s="13">
        <f t="shared" si="18"/>
      </c>
      <c r="L131" s="13">
        <f t="shared" si="15"/>
      </c>
      <c r="M131" s="13">
        <f t="shared" si="16"/>
      </c>
    </row>
    <row r="132" spans="2:13" ht="18.75">
      <c r="B132" s="13" t="s">
        <v>237</v>
      </c>
      <c r="C132" s="33" t="s">
        <v>288</v>
      </c>
      <c r="D132" s="15" t="b">
        <v>0</v>
      </c>
      <c r="E132" s="13" t="s">
        <v>69</v>
      </c>
      <c r="F132" s="13">
        <f t="shared" si="14"/>
      </c>
      <c r="J132" s="13">
        <f t="shared" si="19"/>
        <v>0</v>
      </c>
      <c r="K132" s="13">
        <f t="shared" si="18"/>
      </c>
      <c r="L132" s="13">
        <f t="shared" si="15"/>
      </c>
      <c r="M132" s="13">
        <f t="shared" si="16"/>
      </c>
    </row>
    <row r="133" spans="2:13" ht="18.75">
      <c r="B133" s="13" t="s">
        <v>238</v>
      </c>
      <c r="C133" s="33" t="s">
        <v>289</v>
      </c>
      <c r="D133" s="15" t="b">
        <v>0</v>
      </c>
      <c r="E133" s="13" t="s">
        <v>69</v>
      </c>
      <c r="F133" s="13">
        <f t="shared" si="14"/>
      </c>
      <c r="J133" s="13">
        <f t="shared" si="19"/>
        <v>0</v>
      </c>
      <c r="K133" s="13">
        <f t="shared" si="18"/>
      </c>
      <c r="L133" s="13">
        <f t="shared" si="15"/>
      </c>
      <c r="M133" s="13">
        <f t="shared" si="16"/>
      </c>
    </row>
    <row r="134" spans="2:13" ht="18.75">
      <c r="B134" s="13" t="s">
        <v>239</v>
      </c>
      <c r="C134" s="33" t="s">
        <v>289</v>
      </c>
      <c r="D134" s="15" t="b">
        <v>0</v>
      </c>
      <c r="E134" s="13" t="s">
        <v>69</v>
      </c>
      <c r="F134" s="13">
        <f t="shared" si="14"/>
      </c>
      <c r="J134" s="13">
        <f t="shared" si="19"/>
        <v>0</v>
      </c>
      <c r="K134" s="13">
        <f t="shared" si="18"/>
      </c>
      <c r="L134" s="13">
        <f t="shared" si="15"/>
      </c>
      <c r="M134" s="13">
        <f t="shared" si="16"/>
      </c>
    </row>
    <row r="135" spans="2:13" ht="18.75">
      <c r="B135" s="13" t="s">
        <v>31</v>
      </c>
      <c r="C135" s="33" t="s">
        <v>409</v>
      </c>
      <c r="D135" s="15" t="b">
        <v>0</v>
      </c>
      <c r="E135" s="13" t="s">
        <v>69</v>
      </c>
      <c r="F135" s="13">
        <f t="shared" si="14"/>
      </c>
      <c r="J135" s="13">
        <f t="shared" si="19"/>
        <v>0</v>
      </c>
      <c r="K135" s="13">
        <f t="shared" si="18"/>
      </c>
      <c r="L135" s="13">
        <f t="shared" si="15"/>
      </c>
      <c r="M135" s="13">
        <f t="shared" si="16"/>
      </c>
    </row>
    <row r="136" spans="2:13" ht="18.75">
      <c r="B136" s="13" t="s">
        <v>32</v>
      </c>
      <c r="C136" s="33" t="s">
        <v>409</v>
      </c>
      <c r="D136" s="15" t="b">
        <v>0</v>
      </c>
      <c r="E136" s="13" t="s">
        <v>69</v>
      </c>
      <c r="F136" s="13">
        <f t="shared" si="14"/>
      </c>
      <c r="J136" s="13">
        <f t="shared" si="19"/>
        <v>0</v>
      </c>
      <c r="K136" s="13">
        <f t="shared" si="18"/>
      </c>
      <c r="L136" s="13">
        <f t="shared" si="15"/>
      </c>
      <c r="M136" s="13">
        <f t="shared" si="16"/>
      </c>
    </row>
    <row r="137" spans="2:13" ht="18.75">
      <c r="B137" s="13" t="s">
        <v>240</v>
      </c>
      <c r="C137" s="33" t="s">
        <v>290</v>
      </c>
      <c r="D137" s="15" t="b">
        <v>0</v>
      </c>
      <c r="E137" s="13" t="s">
        <v>69</v>
      </c>
      <c r="F137" s="13">
        <f t="shared" si="14"/>
      </c>
      <c r="J137" s="13">
        <f t="shared" si="19"/>
        <v>0</v>
      </c>
      <c r="K137" s="13">
        <f t="shared" si="18"/>
      </c>
      <c r="L137" s="13">
        <f t="shared" si="15"/>
      </c>
      <c r="M137" s="13">
        <f t="shared" si="16"/>
      </c>
    </row>
    <row r="138" spans="2:13" ht="18.75">
      <c r="B138" s="13" t="s">
        <v>241</v>
      </c>
      <c r="C138" s="34" t="s">
        <v>291</v>
      </c>
      <c r="D138" s="15" t="b">
        <v>0</v>
      </c>
      <c r="E138" s="13" t="s">
        <v>69</v>
      </c>
      <c r="F138" s="13">
        <f t="shared" si="14"/>
      </c>
      <c r="J138" s="13">
        <f t="shared" si="19"/>
        <v>0</v>
      </c>
      <c r="K138" s="13">
        <f t="shared" si="18"/>
      </c>
      <c r="L138" s="13">
        <f t="shared" si="15"/>
      </c>
      <c r="M138" s="13">
        <f t="shared" si="16"/>
      </c>
    </row>
    <row r="139" spans="2:13" ht="18.75">
      <c r="B139" s="13" t="s">
        <v>242</v>
      </c>
      <c r="C139" s="34" t="s">
        <v>291</v>
      </c>
      <c r="D139" s="15" t="b">
        <v>0</v>
      </c>
      <c r="E139" s="13" t="s">
        <v>69</v>
      </c>
      <c r="F139" s="13">
        <f t="shared" si="14"/>
      </c>
      <c r="J139" s="13">
        <f t="shared" si="19"/>
        <v>0</v>
      </c>
      <c r="K139" s="13">
        <f t="shared" si="18"/>
      </c>
      <c r="L139" s="13">
        <f t="shared" si="15"/>
      </c>
      <c r="M139" s="13">
        <f t="shared" si="16"/>
      </c>
    </row>
    <row r="140" spans="2:13" ht="18.75">
      <c r="B140" s="13" t="s">
        <v>243</v>
      </c>
      <c r="C140" s="33" t="s">
        <v>292</v>
      </c>
      <c r="D140" s="15" t="b">
        <v>0</v>
      </c>
      <c r="E140" s="13" t="s">
        <v>69</v>
      </c>
      <c r="F140" s="13">
        <f t="shared" si="14"/>
      </c>
      <c r="J140" s="13">
        <f t="shared" si="19"/>
        <v>0</v>
      </c>
      <c r="K140" s="13">
        <f t="shared" si="18"/>
      </c>
      <c r="L140" s="13">
        <f t="shared" si="15"/>
      </c>
      <c r="M140" s="13">
        <f t="shared" si="16"/>
      </c>
    </row>
    <row r="141" spans="2:13" ht="18.75">
      <c r="B141" s="13" t="s">
        <v>244</v>
      </c>
      <c r="C141" s="33" t="s">
        <v>293</v>
      </c>
      <c r="D141" s="15" t="b">
        <v>0</v>
      </c>
      <c r="E141" s="13" t="s">
        <v>69</v>
      </c>
      <c r="F141" s="13">
        <f t="shared" si="14"/>
      </c>
      <c r="J141" s="13">
        <f t="shared" si="19"/>
        <v>0</v>
      </c>
      <c r="K141" s="13">
        <f t="shared" si="18"/>
      </c>
      <c r="L141" s="13">
        <f t="shared" si="15"/>
      </c>
      <c r="M141" s="13">
        <f t="shared" si="16"/>
      </c>
    </row>
    <row r="142" spans="2:13" ht="18.75">
      <c r="B142" s="13" t="s">
        <v>245</v>
      </c>
      <c r="C142" s="33" t="s">
        <v>294</v>
      </c>
      <c r="D142" s="15" t="b">
        <v>0</v>
      </c>
      <c r="E142" s="13" t="s">
        <v>69</v>
      </c>
      <c r="F142" s="13">
        <f t="shared" si="14"/>
      </c>
      <c r="J142" s="13">
        <f t="shared" si="19"/>
        <v>0</v>
      </c>
      <c r="K142" s="13">
        <f t="shared" si="18"/>
      </c>
      <c r="L142" s="13">
        <f t="shared" si="15"/>
      </c>
      <c r="M142" s="13">
        <f t="shared" si="16"/>
      </c>
    </row>
    <row r="143" spans="2:13" ht="18.75">
      <c r="B143" s="35">
        <v>1984</v>
      </c>
      <c r="C143" s="33" t="s">
        <v>294</v>
      </c>
      <c r="D143" s="15" t="b">
        <v>0</v>
      </c>
      <c r="E143" s="13" t="s">
        <v>69</v>
      </c>
      <c r="F143" s="13">
        <f t="shared" si="14"/>
      </c>
      <c r="J143" s="13">
        <f t="shared" si="19"/>
        <v>0</v>
      </c>
      <c r="K143" s="13">
        <f t="shared" si="18"/>
      </c>
      <c r="L143" s="13">
        <f t="shared" si="15"/>
      </c>
      <c r="M143" s="13">
        <f t="shared" si="16"/>
      </c>
    </row>
    <row r="144" spans="2:13" ht="18.75">
      <c r="B144" s="13" t="s">
        <v>246</v>
      </c>
      <c r="C144" s="33" t="s">
        <v>295</v>
      </c>
      <c r="D144" s="15" t="b">
        <v>0</v>
      </c>
      <c r="E144" s="13" t="s">
        <v>69</v>
      </c>
      <c r="F144" s="13">
        <f t="shared" si="14"/>
      </c>
      <c r="J144" s="13">
        <f t="shared" si="19"/>
        <v>0</v>
      </c>
      <c r="K144" s="13">
        <f t="shared" si="18"/>
      </c>
      <c r="L144" s="13">
        <f t="shared" si="15"/>
      </c>
      <c r="M144" s="13">
        <f t="shared" si="16"/>
      </c>
    </row>
    <row r="145" spans="2:13" ht="18.75">
      <c r="B145" s="13" t="s">
        <v>247</v>
      </c>
      <c r="C145" s="33" t="s">
        <v>295</v>
      </c>
      <c r="D145" s="15" t="b">
        <v>0</v>
      </c>
      <c r="E145" s="13" t="s">
        <v>69</v>
      </c>
      <c r="F145" s="13">
        <f t="shared" si="14"/>
      </c>
      <c r="J145" s="13">
        <f t="shared" si="19"/>
        <v>0</v>
      </c>
      <c r="K145" s="13">
        <f t="shared" si="18"/>
      </c>
      <c r="L145" s="13">
        <f t="shared" si="15"/>
      </c>
      <c r="M145" s="13">
        <f t="shared" si="16"/>
      </c>
    </row>
    <row r="146" spans="2:13" ht="18.75">
      <c r="B146" s="13" t="s">
        <v>248</v>
      </c>
      <c r="C146" s="33" t="s">
        <v>295</v>
      </c>
      <c r="D146" s="15" t="b">
        <v>0</v>
      </c>
      <c r="E146" s="13" t="s">
        <v>69</v>
      </c>
      <c r="F146" s="13">
        <f t="shared" si="14"/>
      </c>
      <c r="J146" s="13">
        <f t="shared" si="19"/>
        <v>0</v>
      </c>
      <c r="K146" s="13">
        <f t="shared" si="18"/>
      </c>
      <c r="L146" s="13">
        <f t="shared" si="15"/>
      </c>
      <c r="M146" s="13">
        <f t="shared" si="16"/>
      </c>
    </row>
    <row r="147" spans="2:13" ht="18.75">
      <c r="B147" s="13" t="s">
        <v>25</v>
      </c>
      <c r="C147" s="33" t="s">
        <v>295</v>
      </c>
      <c r="D147" s="15" t="b">
        <v>0</v>
      </c>
      <c r="E147" s="13" t="s">
        <v>69</v>
      </c>
      <c r="F147" s="13">
        <f t="shared" si="14"/>
      </c>
      <c r="J147" s="13">
        <f t="shared" si="19"/>
        <v>0</v>
      </c>
      <c r="K147" s="13">
        <f t="shared" si="18"/>
      </c>
      <c r="L147" s="13">
        <f t="shared" si="15"/>
      </c>
      <c r="M147" s="13">
        <f t="shared" si="16"/>
      </c>
    </row>
    <row r="148" spans="2:13" ht="18.75">
      <c r="B148" s="13" t="s">
        <v>408</v>
      </c>
      <c r="C148" s="33" t="s">
        <v>295</v>
      </c>
      <c r="D148" s="15" t="b">
        <v>0</v>
      </c>
      <c r="E148" s="13" t="s">
        <v>69</v>
      </c>
      <c r="F148" s="13">
        <f t="shared" si="14"/>
      </c>
      <c r="J148" s="13">
        <f t="shared" si="19"/>
        <v>0</v>
      </c>
      <c r="K148" s="13">
        <f t="shared" si="18"/>
      </c>
      <c r="L148" s="13">
        <f t="shared" si="15"/>
      </c>
      <c r="M148" s="13">
        <f t="shared" si="16"/>
      </c>
    </row>
    <row r="149" spans="2:13" ht="18.75">
      <c r="B149" s="13" t="s">
        <v>23</v>
      </c>
      <c r="C149" s="34" t="s">
        <v>296</v>
      </c>
      <c r="D149" s="15" t="b">
        <v>0</v>
      </c>
      <c r="E149" s="13" t="s">
        <v>69</v>
      </c>
      <c r="F149" s="13">
        <f t="shared" si="14"/>
      </c>
      <c r="J149" s="13">
        <f t="shared" si="19"/>
        <v>0</v>
      </c>
      <c r="K149" s="13">
        <f t="shared" si="18"/>
      </c>
      <c r="L149" s="13">
        <f t="shared" si="15"/>
      </c>
      <c r="M149" s="13">
        <f t="shared" si="16"/>
      </c>
    </row>
    <row r="150" spans="2:13" ht="18.75">
      <c r="B150" s="13" t="s">
        <v>249</v>
      </c>
      <c r="C150" s="33" t="s">
        <v>297</v>
      </c>
      <c r="D150" s="15" t="b">
        <v>0</v>
      </c>
      <c r="E150" s="13" t="s">
        <v>69</v>
      </c>
      <c r="F150" s="13">
        <f t="shared" si="14"/>
      </c>
      <c r="J150" s="13">
        <f t="shared" si="19"/>
        <v>0</v>
      </c>
      <c r="K150" s="13">
        <f t="shared" si="18"/>
      </c>
      <c r="L150" s="13">
        <f t="shared" si="15"/>
      </c>
      <c r="M150" s="13">
        <f t="shared" si="16"/>
      </c>
    </row>
    <row r="151" spans="2:13" ht="18.75">
      <c r="B151" s="13" t="s">
        <v>250</v>
      </c>
      <c r="C151" s="33" t="s">
        <v>298</v>
      </c>
      <c r="D151" s="15" t="b">
        <v>0</v>
      </c>
      <c r="E151" s="13" t="s">
        <v>69</v>
      </c>
      <c r="F151" s="13">
        <f t="shared" si="14"/>
      </c>
      <c r="J151" s="13">
        <f t="shared" si="19"/>
        <v>0</v>
      </c>
      <c r="K151" s="13">
        <f t="shared" si="18"/>
      </c>
      <c r="L151" s="13">
        <f t="shared" si="15"/>
      </c>
      <c r="M151" s="13">
        <f t="shared" si="16"/>
      </c>
    </row>
    <row r="152" spans="2:13" ht="18.75">
      <c r="B152" s="13" t="s">
        <v>24</v>
      </c>
      <c r="C152" s="33" t="s">
        <v>299</v>
      </c>
      <c r="D152" s="15" t="b">
        <v>0</v>
      </c>
      <c r="E152" s="13" t="s">
        <v>69</v>
      </c>
      <c r="F152" s="13">
        <f t="shared" si="14"/>
      </c>
      <c r="J152" s="13">
        <f t="shared" si="19"/>
        <v>0</v>
      </c>
      <c r="K152" s="13">
        <f t="shared" si="18"/>
      </c>
      <c r="L152" s="13">
        <f t="shared" si="15"/>
      </c>
      <c r="M152" s="13">
        <f t="shared" si="16"/>
      </c>
    </row>
    <row r="153" spans="2:13" ht="18.75">
      <c r="B153" s="13" t="s">
        <v>251</v>
      </c>
      <c r="C153" s="33" t="s">
        <v>300</v>
      </c>
      <c r="D153" s="15" t="b">
        <v>0</v>
      </c>
      <c r="E153" s="13" t="s">
        <v>69</v>
      </c>
      <c r="F153" s="13">
        <f t="shared" si="14"/>
      </c>
      <c r="J153" s="13">
        <f t="shared" si="19"/>
        <v>0</v>
      </c>
      <c r="K153" s="13">
        <f t="shared" si="18"/>
      </c>
      <c r="L153" s="13">
        <f t="shared" si="15"/>
      </c>
      <c r="M153" s="13">
        <f t="shared" si="16"/>
      </c>
    </row>
    <row r="154" spans="2:13" ht="18.75">
      <c r="B154" s="13" t="s">
        <v>252</v>
      </c>
      <c r="C154" s="33" t="s">
        <v>301</v>
      </c>
      <c r="D154" s="15" t="b">
        <v>0</v>
      </c>
      <c r="E154" s="13" t="s">
        <v>70</v>
      </c>
      <c r="F154" s="13">
        <f t="shared" si="14"/>
      </c>
      <c r="J154" s="13">
        <f t="shared" si="19"/>
        <v>0</v>
      </c>
      <c r="K154" s="13">
        <f t="shared" si="18"/>
      </c>
      <c r="L154" s="13">
        <f t="shared" si="15"/>
      </c>
      <c r="M154" s="13">
        <f t="shared" si="16"/>
      </c>
    </row>
    <row r="155" spans="2:13" ht="18.75">
      <c r="B155" s="13" t="s">
        <v>253</v>
      </c>
      <c r="C155" s="33" t="s">
        <v>302</v>
      </c>
      <c r="D155" s="15" t="b">
        <v>0</v>
      </c>
      <c r="E155" s="13" t="s">
        <v>69</v>
      </c>
      <c r="F155" s="13">
        <f t="shared" si="14"/>
      </c>
      <c r="J155" s="13">
        <f t="shared" si="19"/>
        <v>0</v>
      </c>
      <c r="K155" s="13">
        <f t="shared" si="18"/>
      </c>
      <c r="L155" s="13">
        <f t="shared" si="15"/>
      </c>
      <c r="M155" s="13">
        <f t="shared" si="16"/>
      </c>
    </row>
    <row r="156" spans="2:13" ht="18.75">
      <c r="B156" s="13" t="s">
        <v>254</v>
      </c>
      <c r="C156" s="33" t="s">
        <v>303</v>
      </c>
      <c r="D156" s="15" t="b">
        <v>0</v>
      </c>
      <c r="E156" s="13" t="s">
        <v>69</v>
      </c>
      <c r="F156" s="13">
        <f t="shared" si="14"/>
      </c>
      <c r="J156" s="13">
        <f t="shared" si="19"/>
        <v>0</v>
      </c>
      <c r="K156" s="13">
        <f t="shared" si="18"/>
      </c>
      <c r="L156" s="13">
        <f t="shared" si="15"/>
      </c>
      <c r="M156" s="13">
        <f t="shared" si="16"/>
      </c>
    </row>
    <row r="157" spans="2:13" ht="18.75">
      <c r="B157" s="13" t="s">
        <v>255</v>
      </c>
      <c r="C157" s="33" t="s">
        <v>303</v>
      </c>
      <c r="D157" s="15" t="b">
        <v>0</v>
      </c>
      <c r="E157" s="13" t="s">
        <v>69</v>
      </c>
      <c r="F157" s="13">
        <f t="shared" si="14"/>
      </c>
      <c r="J157" s="13">
        <f t="shared" si="19"/>
        <v>0</v>
      </c>
      <c r="K157" s="13">
        <f t="shared" si="18"/>
      </c>
      <c r="L157" s="13">
        <f t="shared" si="15"/>
      </c>
      <c r="M157" s="13">
        <f t="shared" si="16"/>
      </c>
    </row>
    <row r="158" spans="2:13" ht="18.75">
      <c r="B158" s="13" t="s">
        <v>256</v>
      </c>
      <c r="C158" s="33" t="s">
        <v>304</v>
      </c>
      <c r="D158" s="15" t="b">
        <v>0</v>
      </c>
      <c r="E158" s="13" t="s">
        <v>69</v>
      </c>
      <c r="F158" s="13">
        <f t="shared" si="14"/>
      </c>
      <c r="J158" s="13">
        <f t="shared" si="19"/>
        <v>0</v>
      </c>
      <c r="K158" s="13">
        <f t="shared" si="18"/>
      </c>
      <c r="L158" s="13">
        <f t="shared" si="15"/>
      </c>
      <c r="M158" s="13">
        <f t="shared" si="16"/>
      </c>
    </row>
    <row r="159" spans="2:13" ht="18.75">
      <c r="B159" s="13" t="s">
        <v>27</v>
      </c>
      <c r="C159" s="34" t="s">
        <v>305</v>
      </c>
      <c r="D159" s="15" t="b">
        <v>0</v>
      </c>
      <c r="E159" s="13" t="s">
        <v>69</v>
      </c>
      <c r="F159" s="13">
        <f aca="true" t="shared" si="20" ref="F159:F168">IF(D159=TRUE,E159,"")</f>
      </c>
      <c r="J159" s="13">
        <f aca="true" t="shared" si="21" ref="J159:J168">IF(M159="",J158,J158+1)</f>
        <v>0</v>
      </c>
      <c r="K159" s="13">
        <f t="shared" si="18"/>
      </c>
      <c r="L159" s="13">
        <f aca="true" t="shared" si="22" ref="L159:L168">IF(D159=TRUE,B159,"")</f>
      </c>
      <c r="M159" s="13">
        <f aca="true" t="shared" si="23" ref="M159:M168">IF(D159=TRUE,C159,"")</f>
      </c>
    </row>
    <row r="160" spans="2:13" ht="18.75">
      <c r="B160" s="13" t="s">
        <v>257</v>
      </c>
      <c r="C160" s="33" t="s">
        <v>306</v>
      </c>
      <c r="D160" s="15" t="b">
        <v>0</v>
      </c>
      <c r="E160" s="13" t="s">
        <v>69</v>
      </c>
      <c r="F160" s="13">
        <f t="shared" si="20"/>
      </c>
      <c r="J160" s="13">
        <f t="shared" si="21"/>
        <v>0</v>
      </c>
      <c r="K160" s="13">
        <f aca="true" t="shared" si="24" ref="K160:K168">IF(J160=J159,"",J160)</f>
      </c>
      <c r="L160" s="13">
        <f t="shared" si="22"/>
      </c>
      <c r="M160" s="13">
        <f t="shared" si="23"/>
      </c>
    </row>
    <row r="161" spans="2:13" ht="18.75">
      <c r="B161" s="13" t="s">
        <v>258</v>
      </c>
      <c r="C161" s="34" t="s">
        <v>410</v>
      </c>
      <c r="D161" s="15" t="b">
        <v>0</v>
      </c>
      <c r="E161" s="13" t="s">
        <v>69</v>
      </c>
      <c r="F161" s="13">
        <f t="shared" si="20"/>
      </c>
      <c r="J161" s="13">
        <f t="shared" si="21"/>
        <v>0</v>
      </c>
      <c r="K161" s="13">
        <f t="shared" si="24"/>
      </c>
      <c r="L161" s="13">
        <f t="shared" si="22"/>
      </c>
      <c r="M161" s="13">
        <f t="shared" si="23"/>
      </c>
    </row>
    <row r="162" spans="2:13" ht="18.75">
      <c r="B162" s="13" t="s">
        <v>30</v>
      </c>
      <c r="C162" s="33" t="s">
        <v>307</v>
      </c>
      <c r="D162" s="15" t="b">
        <v>0</v>
      </c>
      <c r="E162" s="13" t="s">
        <v>69</v>
      </c>
      <c r="F162" s="13">
        <f t="shared" si="20"/>
      </c>
      <c r="J162" s="13">
        <f t="shared" si="21"/>
        <v>0</v>
      </c>
      <c r="K162" s="13">
        <f t="shared" si="24"/>
      </c>
      <c r="L162" s="13">
        <f t="shared" si="22"/>
      </c>
      <c r="M162" s="13">
        <f t="shared" si="23"/>
      </c>
    </row>
    <row r="163" spans="2:13" ht="18.75">
      <c r="B163" s="13" t="s">
        <v>259</v>
      </c>
      <c r="C163" s="33" t="s">
        <v>308</v>
      </c>
      <c r="D163" s="15" t="b">
        <v>0</v>
      </c>
      <c r="E163" s="13" t="s">
        <v>69</v>
      </c>
      <c r="F163" s="13">
        <f t="shared" si="20"/>
      </c>
      <c r="J163" s="13">
        <f t="shared" si="21"/>
        <v>0</v>
      </c>
      <c r="K163" s="13">
        <f t="shared" si="24"/>
      </c>
      <c r="L163" s="13">
        <f t="shared" si="22"/>
      </c>
      <c r="M163" s="13">
        <f t="shared" si="23"/>
      </c>
    </row>
    <row r="164" spans="2:13" ht="18.75">
      <c r="B164" s="13" t="s">
        <v>33</v>
      </c>
      <c r="C164" s="33" t="s">
        <v>308</v>
      </c>
      <c r="D164" s="15" t="b">
        <v>0</v>
      </c>
      <c r="E164" s="13" t="s">
        <v>69</v>
      </c>
      <c r="F164" s="13">
        <f t="shared" si="20"/>
      </c>
      <c r="J164" s="13">
        <f t="shared" si="21"/>
        <v>0</v>
      </c>
      <c r="K164" s="13">
        <f t="shared" si="24"/>
      </c>
      <c r="L164" s="13">
        <f t="shared" si="22"/>
      </c>
      <c r="M164" s="13">
        <f t="shared" si="23"/>
      </c>
    </row>
    <row r="165" spans="2:13" ht="18.75">
      <c r="B165" s="13" t="s">
        <v>260</v>
      </c>
      <c r="C165" s="33" t="s">
        <v>309</v>
      </c>
      <c r="D165" s="15" t="b">
        <v>0</v>
      </c>
      <c r="E165" s="13" t="s">
        <v>69</v>
      </c>
      <c r="F165" s="13">
        <f t="shared" si="20"/>
      </c>
      <c r="J165" s="13">
        <f t="shared" si="21"/>
        <v>0</v>
      </c>
      <c r="K165" s="13">
        <f t="shared" si="24"/>
      </c>
      <c r="L165" s="13">
        <f t="shared" si="22"/>
      </c>
      <c r="M165" s="13">
        <f t="shared" si="23"/>
      </c>
    </row>
    <row r="166" spans="2:13" ht="18.75">
      <c r="B166" s="13" t="s">
        <v>261</v>
      </c>
      <c r="C166" s="33" t="s">
        <v>310</v>
      </c>
      <c r="D166" s="15" t="b">
        <v>0</v>
      </c>
      <c r="E166" s="13" t="s">
        <v>69</v>
      </c>
      <c r="F166" s="13">
        <f t="shared" si="20"/>
      </c>
      <c r="J166" s="13">
        <f t="shared" si="21"/>
        <v>0</v>
      </c>
      <c r="K166" s="13">
        <f t="shared" si="24"/>
      </c>
      <c r="L166" s="13">
        <f t="shared" si="22"/>
      </c>
      <c r="M166" s="13">
        <f t="shared" si="23"/>
      </c>
    </row>
    <row r="167" spans="2:13" ht="18.75">
      <c r="B167" s="13" t="s">
        <v>262</v>
      </c>
      <c r="C167" s="34" t="s">
        <v>311</v>
      </c>
      <c r="D167" s="15" t="b">
        <v>0</v>
      </c>
      <c r="E167" s="13" t="s">
        <v>69</v>
      </c>
      <c r="F167" s="13">
        <f t="shared" si="20"/>
      </c>
      <c r="J167" s="13">
        <f t="shared" si="21"/>
        <v>0</v>
      </c>
      <c r="K167" s="13">
        <f t="shared" si="24"/>
      </c>
      <c r="L167" s="13">
        <f t="shared" si="22"/>
      </c>
      <c r="M167" s="13">
        <f t="shared" si="23"/>
      </c>
    </row>
    <row r="168" spans="2:13" ht="18.75">
      <c r="B168" s="13" t="s">
        <v>263</v>
      </c>
      <c r="C168" s="33" t="s">
        <v>312</v>
      </c>
      <c r="D168" s="15" t="b">
        <v>0</v>
      </c>
      <c r="E168" s="13" t="s">
        <v>69</v>
      </c>
      <c r="F168" s="13">
        <f t="shared" si="20"/>
      </c>
      <c r="J168" s="13">
        <f t="shared" si="21"/>
        <v>0</v>
      </c>
      <c r="K168" s="13">
        <f t="shared" si="24"/>
      </c>
      <c r="L168" s="13">
        <f t="shared" si="22"/>
      </c>
      <c r="M168" s="13">
        <f t="shared" si="23"/>
      </c>
    </row>
    <row r="169" spans="10:13" ht="18">
      <c r="J169" s="13">
        <f>IF(M169="",J168,J168+1)</f>
        <v>0</v>
      </c>
      <c r="K169" s="13">
        <f>IF(J169=J168,"",J169)</f>
      </c>
      <c r="L169" s="13">
        <f>IF(D169=TRUE,B169,"")</f>
      </c>
      <c r="M169" s="13">
        <f>IF(D169=TRUE,C169,"")</f>
      </c>
    </row>
    <row r="170" spans="1:13" ht="17.25">
      <c r="A170" s="31" t="s">
        <v>400</v>
      </c>
      <c r="J170" s="13">
        <f>IF(M170="",J169,J169+1)</f>
        <v>0</v>
      </c>
      <c r="K170" s="13">
        <f>IF(J170=J169,"",J170)</f>
      </c>
      <c r="L170" s="13">
        <f>IF(D170=TRUE,B170,"")</f>
      </c>
      <c r="M170" s="13">
        <f>IF(D170=TRUE,C170,"")</f>
      </c>
    </row>
    <row r="171" spans="2:13" ht="18.75">
      <c r="B171" s="13" t="s">
        <v>313</v>
      </c>
      <c r="C171" s="33" t="s">
        <v>360</v>
      </c>
      <c r="D171" s="15" t="b">
        <v>0</v>
      </c>
      <c r="E171" s="13" t="s">
        <v>205</v>
      </c>
      <c r="F171" s="13">
        <f>IF(D171=TRUE,E171,"")</f>
      </c>
      <c r="J171" s="13">
        <f>IF(M171="",J170,J170+1)</f>
        <v>0</v>
      </c>
      <c r="K171" s="13">
        <f>IF(J171=J170,"",J171)</f>
      </c>
      <c r="L171" s="13">
        <f>IF(D171=TRUE,B171,"")</f>
      </c>
      <c r="M171" s="13">
        <f>IF(D171=TRUE,C171,"")</f>
      </c>
    </row>
    <row r="172" spans="2:13" ht="18.75">
      <c r="B172" s="13" t="s">
        <v>314</v>
      </c>
      <c r="C172" s="33" t="s">
        <v>361</v>
      </c>
      <c r="D172" s="15" t="b">
        <v>0</v>
      </c>
      <c r="E172" s="13" t="s">
        <v>69</v>
      </c>
      <c r="F172" s="13">
        <f aca="true" t="shared" si="25" ref="F172:F235">IF(D172=TRUE,E172,"")</f>
      </c>
      <c r="J172" s="13">
        <f aca="true" t="shared" si="26" ref="J172:J235">IF(M172="",J171,J171+1)</f>
        <v>0</v>
      </c>
      <c r="K172" s="13">
        <f aca="true" t="shared" si="27" ref="K172:K235">IF(J172=J171,"",J172)</f>
      </c>
      <c r="L172" s="13">
        <f aca="true" t="shared" si="28" ref="L172:L235">IF(D172=TRUE,B172,"")</f>
      </c>
      <c r="M172" s="13">
        <f aca="true" t="shared" si="29" ref="M172:M235">IF(D172=TRUE,C172,"")</f>
      </c>
    </row>
    <row r="173" spans="2:13" ht="18.75">
      <c r="B173" s="13" t="s">
        <v>315</v>
      </c>
      <c r="C173" s="33" t="s">
        <v>362</v>
      </c>
      <c r="D173" s="15" t="b">
        <v>0</v>
      </c>
      <c r="E173" s="13" t="s">
        <v>69</v>
      </c>
      <c r="F173" s="13">
        <f t="shared" si="25"/>
      </c>
      <c r="J173" s="13">
        <f t="shared" si="26"/>
        <v>0</v>
      </c>
      <c r="K173" s="13">
        <f t="shared" si="27"/>
      </c>
      <c r="L173" s="13">
        <f t="shared" si="28"/>
      </c>
      <c r="M173" s="13">
        <f t="shared" si="29"/>
      </c>
    </row>
    <row r="174" spans="2:13" ht="18.75">
      <c r="B174" s="13" t="s">
        <v>316</v>
      </c>
      <c r="C174" s="33" t="s">
        <v>362</v>
      </c>
      <c r="D174" s="15" t="b">
        <v>0</v>
      </c>
      <c r="E174" s="13" t="s">
        <v>70</v>
      </c>
      <c r="F174" s="13">
        <f t="shared" si="25"/>
      </c>
      <c r="J174" s="13">
        <f t="shared" si="26"/>
        <v>0</v>
      </c>
      <c r="K174" s="13">
        <f t="shared" si="27"/>
      </c>
      <c r="L174" s="13">
        <f t="shared" si="28"/>
      </c>
      <c r="M174" s="13">
        <f t="shared" si="29"/>
      </c>
    </row>
    <row r="175" spans="2:13" ht="18.75">
      <c r="B175" s="13" t="s">
        <v>317</v>
      </c>
      <c r="C175" s="33" t="s">
        <v>362</v>
      </c>
      <c r="D175" s="15" t="b">
        <v>0</v>
      </c>
      <c r="E175" s="13" t="s">
        <v>70</v>
      </c>
      <c r="F175" s="13">
        <f t="shared" si="25"/>
      </c>
      <c r="J175" s="13">
        <f t="shared" si="26"/>
        <v>0</v>
      </c>
      <c r="K175" s="13">
        <f t="shared" si="27"/>
      </c>
      <c r="L175" s="13">
        <f t="shared" si="28"/>
      </c>
      <c r="M175" s="13">
        <f t="shared" si="29"/>
      </c>
    </row>
    <row r="176" spans="2:13" ht="18.75">
      <c r="B176" s="13" t="s">
        <v>318</v>
      </c>
      <c r="C176" s="33" t="s">
        <v>362</v>
      </c>
      <c r="D176" s="15" t="b">
        <v>0</v>
      </c>
      <c r="E176" s="13" t="s">
        <v>70</v>
      </c>
      <c r="F176" s="13">
        <f t="shared" si="25"/>
      </c>
      <c r="J176" s="13">
        <f t="shared" si="26"/>
        <v>0</v>
      </c>
      <c r="K176" s="13">
        <f t="shared" si="27"/>
      </c>
      <c r="L176" s="13">
        <f t="shared" si="28"/>
      </c>
      <c r="M176" s="13">
        <f t="shared" si="29"/>
      </c>
    </row>
    <row r="177" spans="2:13" ht="18.75">
      <c r="B177" s="13" t="s">
        <v>38</v>
      </c>
      <c r="C177" s="33" t="s">
        <v>362</v>
      </c>
      <c r="D177" s="15" t="b">
        <v>0</v>
      </c>
      <c r="E177" s="13" t="s">
        <v>70</v>
      </c>
      <c r="F177" s="13">
        <f t="shared" si="25"/>
      </c>
      <c r="J177" s="13">
        <f t="shared" si="26"/>
        <v>0</v>
      </c>
      <c r="K177" s="13">
        <f t="shared" si="27"/>
      </c>
      <c r="L177" s="13">
        <f t="shared" si="28"/>
      </c>
      <c r="M177" s="13">
        <f t="shared" si="29"/>
      </c>
    </row>
    <row r="178" spans="2:13" ht="18.75">
      <c r="B178" s="13" t="s">
        <v>35</v>
      </c>
      <c r="C178" s="33" t="s">
        <v>362</v>
      </c>
      <c r="D178" s="15" t="b">
        <v>0</v>
      </c>
      <c r="E178" s="13" t="s">
        <v>69</v>
      </c>
      <c r="F178" s="13">
        <f t="shared" si="25"/>
      </c>
      <c r="J178" s="13">
        <f t="shared" si="26"/>
        <v>0</v>
      </c>
      <c r="K178" s="13">
        <f t="shared" si="27"/>
      </c>
      <c r="L178" s="13">
        <f t="shared" si="28"/>
      </c>
      <c r="M178" s="13">
        <f t="shared" si="29"/>
      </c>
    </row>
    <row r="179" spans="2:13" ht="18.75">
      <c r="B179" s="13" t="s">
        <v>36</v>
      </c>
      <c r="C179" s="33" t="s">
        <v>362</v>
      </c>
      <c r="D179" s="15" t="b">
        <v>0</v>
      </c>
      <c r="E179" s="13" t="s">
        <v>69</v>
      </c>
      <c r="F179" s="13">
        <f t="shared" si="25"/>
      </c>
      <c r="J179" s="13">
        <f t="shared" si="26"/>
        <v>0</v>
      </c>
      <c r="K179" s="13">
        <f t="shared" si="27"/>
      </c>
      <c r="L179" s="13">
        <f t="shared" si="28"/>
      </c>
      <c r="M179" s="13">
        <f t="shared" si="29"/>
      </c>
    </row>
    <row r="180" spans="2:13" ht="18.75">
      <c r="B180" s="13" t="s">
        <v>37</v>
      </c>
      <c r="C180" s="33" t="s">
        <v>362</v>
      </c>
      <c r="D180" s="15" t="b">
        <v>0</v>
      </c>
      <c r="E180" s="13" t="s">
        <v>69</v>
      </c>
      <c r="F180" s="13">
        <f t="shared" si="25"/>
      </c>
      <c r="J180" s="13">
        <f t="shared" si="26"/>
        <v>0</v>
      </c>
      <c r="K180" s="13">
        <f t="shared" si="27"/>
      </c>
      <c r="L180" s="13">
        <f t="shared" si="28"/>
      </c>
      <c r="M180" s="13">
        <f t="shared" si="29"/>
      </c>
    </row>
    <row r="181" spans="2:13" ht="18.75">
      <c r="B181" s="13" t="s">
        <v>39</v>
      </c>
      <c r="C181" s="33" t="s">
        <v>363</v>
      </c>
      <c r="D181" s="15" t="b">
        <v>0</v>
      </c>
      <c r="E181" s="13" t="s">
        <v>70</v>
      </c>
      <c r="F181" s="13">
        <f t="shared" si="25"/>
      </c>
      <c r="J181" s="13">
        <f t="shared" si="26"/>
        <v>0</v>
      </c>
      <c r="K181" s="13">
        <f t="shared" si="27"/>
      </c>
      <c r="L181" s="13">
        <f t="shared" si="28"/>
      </c>
      <c r="M181" s="13">
        <f t="shared" si="29"/>
      </c>
    </row>
    <row r="182" spans="2:13" ht="18.75">
      <c r="B182" s="13" t="s">
        <v>319</v>
      </c>
      <c r="C182" s="33" t="s">
        <v>364</v>
      </c>
      <c r="D182" s="15" t="b">
        <v>0</v>
      </c>
      <c r="E182" s="13" t="s">
        <v>70</v>
      </c>
      <c r="F182" s="13">
        <f t="shared" si="25"/>
      </c>
      <c r="J182" s="13">
        <f t="shared" si="26"/>
        <v>0</v>
      </c>
      <c r="K182" s="13">
        <f t="shared" si="27"/>
      </c>
      <c r="L182" s="13">
        <f t="shared" si="28"/>
      </c>
      <c r="M182" s="13">
        <f t="shared" si="29"/>
      </c>
    </row>
    <row r="183" spans="2:13" ht="18.75">
      <c r="B183" s="13" t="s">
        <v>320</v>
      </c>
      <c r="C183" s="33" t="s">
        <v>364</v>
      </c>
      <c r="D183" s="15" t="b">
        <v>0</v>
      </c>
      <c r="E183" s="13" t="s">
        <v>70</v>
      </c>
      <c r="F183" s="13">
        <f t="shared" si="25"/>
      </c>
      <c r="J183" s="13">
        <f t="shared" si="26"/>
        <v>0</v>
      </c>
      <c r="K183" s="13">
        <f t="shared" si="27"/>
      </c>
      <c r="L183" s="13">
        <f t="shared" si="28"/>
      </c>
      <c r="M183" s="13">
        <f t="shared" si="29"/>
      </c>
    </row>
    <row r="184" spans="2:13" ht="18.75">
      <c r="B184" s="13" t="s">
        <v>321</v>
      </c>
      <c r="C184" s="34" t="s">
        <v>365</v>
      </c>
      <c r="D184" s="15" t="b">
        <v>0</v>
      </c>
      <c r="E184" s="13" t="s">
        <v>69</v>
      </c>
      <c r="F184" s="13">
        <f t="shared" si="25"/>
      </c>
      <c r="J184" s="13">
        <f t="shared" si="26"/>
        <v>0</v>
      </c>
      <c r="K184" s="13">
        <f t="shared" si="27"/>
      </c>
      <c r="L184" s="13">
        <f t="shared" si="28"/>
      </c>
      <c r="M184" s="13">
        <f t="shared" si="29"/>
      </c>
    </row>
    <row r="185" spans="2:13" ht="18.75">
      <c r="B185" s="13" t="s">
        <v>34</v>
      </c>
      <c r="C185" s="33" t="s">
        <v>366</v>
      </c>
      <c r="D185" s="15" t="b">
        <v>0</v>
      </c>
      <c r="E185" s="13" t="s">
        <v>69</v>
      </c>
      <c r="F185" s="13">
        <f t="shared" si="25"/>
      </c>
      <c r="J185" s="13">
        <f t="shared" si="26"/>
        <v>0</v>
      </c>
      <c r="K185" s="13">
        <f t="shared" si="27"/>
      </c>
      <c r="L185" s="13">
        <f t="shared" si="28"/>
      </c>
      <c r="M185" s="13">
        <f t="shared" si="29"/>
      </c>
    </row>
    <row r="186" spans="2:13" ht="18.75">
      <c r="B186" s="13" t="s">
        <v>322</v>
      </c>
      <c r="C186" s="33" t="s">
        <v>367</v>
      </c>
      <c r="D186" s="15" t="b">
        <v>0</v>
      </c>
      <c r="E186" s="13" t="s">
        <v>69</v>
      </c>
      <c r="F186" s="13">
        <f t="shared" si="25"/>
      </c>
      <c r="J186" s="13">
        <f t="shared" si="26"/>
        <v>0</v>
      </c>
      <c r="K186" s="13">
        <f t="shared" si="27"/>
      </c>
      <c r="L186" s="13">
        <f t="shared" si="28"/>
      </c>
      <c r="M186" s="13">
        <f t="shared" si="29"/>
      </c>
    </row>
    <row r="187" spans="2:13" ht="18.75">
      <c r="B187" s="13" t="s">
        <v>50</v>
      </c>
      <c r="C187" s="33" t="s">
        <v>367</v>
      </c>
      <c r="D187" s="15" t="b">
        <v>0</v>
      </c>
      <c r="E187" s="13" t="s">
        <v>69</v>
      </c>
      <c r="F187" s="13">
        <f t="shared" si="25"/>
      </c>
      <c r="J187" s="13">
        <f t="shared" si="26"/>
        <v>0</v>
      </c>
      <c r="K187" s="13">
        <f t="shared" si="27"/>
      </c>
      <c r="L187" s="13">
        <f t="shared" si="28"/>
      </c>
      <c r="M187" s="13">
        <f t="shared" si="29"/>
      </c>
    </row>
    <row r="188" spans="2:13" ht="18.75">
      <c r="B188" s="13" t="s">
        <v>323</v>
      </c>
      <c r="C188" s="33" t="s">
        <v>367</v>
      </c>
      <c r="D188" s="15" t="b">
        <v>0</v>
      </c>
      <c r="E188" s="13" t="s">
        <v>69</v>
      </c>
      <c r="F188" s="13">
        <f t="shared" si="25"/>
      </c>
      <c r="J188" s="13">
        <f t="shared" si="26"/>
        <v>0</v>
      </c>
      <c r="K188" s="13">
        <f t="shared" si="27"/>
      </c>
      <c r="L188" s="13">
        <f t="shared" si="28"/>
      </c>
      <c r="M188" s="13">
        <f t="shared" si="29"/>
      </c>
    </row>
    <row r="189" spans="2:13" ht="18.75">
      <c r="B189" s="13" t="s">
        <v>324</v>
      </c>
      <c r="C189" s="33" t="s">
        <v>368</v>
      </c>
      <c r="D189" s="15" t="b">
        <v>0</v>
      </c>
      <c r="E189" s="13" t="s">
        <v>69</v>
      </c>
      <c r="F189" s="13">
        <f t="shared" si="25"/>
      </c>
      <c r="J189" s="13">
        <f t="shared" si="26"/>
        <v>0</v>
      </c>
      <c r="K189" s="13">
        <f t="shared" si="27"/>
      </c>
      <c r="L189" s="13">
        <f t="shared" si="28"/>
      </c>
      <c r="M189" s="13">
        <f t="shared" si="29"/>
      </c>
    </row>
    <row r="190" spans="2:13" ht="18.75">
      <c r="B190" s="13" t="s">
        <v>325</v>
      </c>
      <c r="C190" s="33" t="s">
        <v>369</v>
      </c>
      <c r="D190" s="15" t="b">
        <v>0</v>
      </c>
      <c r="E190" s="13" t="s">
        <v>70</v>
      </c>
      <c r="F190" s="13">
        <f t="shared" si="25"/>
      </c>
      <c r="J190" s="13">
        <f t="shared" si="26"/>
        <v>0</v>
      </c>
      <c r="K190" s="13">
        <f t="shared" si="27"/>
      </c>
      <c r="L190" s="13">
        <f t="shared" si="28"/>
      </c>
      <c r="M190" s="13">
        <f t="shared" si="29"/>
      </c>
    </row>
    <row r="191" spans="2:13" ht="18.75">
      <c r="B191" s="13" t="s">
        <v>326</v>
      </c>
      <c r="C191" s="33" t="s">
        <v>369</v>
      </c>
      <c r="D191" s="15" t="b">
        <v>0</v>
      </c>
      <c r="E191" s="13" t="s">
        <v>70</v>
      </c>
      <c r="F191" s="13">
        <f t="shared" si="25"/>
      </c>
      <c r="J191" s="13">
        <f t="shared" si="26"/>
        <v>0</v>
      </c>
      <c r="K191" s="13">
        <f t="shared" si="27"/>
      </c>
      <c r="L191" s="13">
        <f t="shared" si="28"/>
      </c>
      <c r="M191" s="13">
        <f t="shared" si="29"/>
      </c>
    </row>
    <row r="192" spans="2:13" ht="18.75">
      <c r="B192" s="13" t="s">
        <v>41</v>
      </c>
      <c r="C192" s="33" t="s">
        <v>370</v>
      </c>
      <c r="D192" s="15" t="b">
        <v>0</v>
      </c>
      <c r="E192" s="13" t="s">
        <v>69</v>
      </c>
      <c r="F192" s="13">
        <f t="shared" si="25"/>
      </c>
      <c r="J192" s="13">
        <f t="shared" si="26"/>
        <v>0</v>
      </c>
      <c r="K192" s="13">
        <f t="shared" si="27"/>
      </c>
      <c r="L192" s="13">
        <f t="shared" si="28"/>
      </c>
      <c r="M192" s="13">
        <f t="shared" si="29"/>
      </c>
    </row>
    <row r="193" spans="2:13" ht="18.75">
      <c r="B193" s="13" t="s">
        <v>327</v>
      </c>
      <c r="C193" s="33" t="s">
        <v>370</v>
      </c>
      <c r="D193" s="15" t="b">
        <v>0</v>
      </c>
      <c r="E193" s="13" t="s">
        <v>69</v>
      </c>
      <c r="F193" s="13">
        <f t="shared" si="25"/>
      </c>
      <c r="J193" s="13">
        <f t="shared" si="26"/>
        <v>0</v>
      </c>
      <c r="K193" s="13">
        <f t="shared" si="27"/>
      </c>
      <c r="L193" s="13">
        <f t="shared" si="28"/>
      </c>
      <c r="M193" s="13">
        <f t="shared" si="29"/>
      </c>
    </row>
    <row r="194" spans="2:13" ht="18.75">
      <c r="B194" s="13" t="s">
        <v>328</v>
      </c>
      <c r="C194" s="33" t="s">
        <v>371</v>
      </c>
      <c r="D194" s="15" t="b">
        <v>0</v>
      </c>
      <c r="E194" s="13" t="s">
        <v>69</v>
      </c>
      <c r="F194" s="13">
        <f t="shared" si="25"/>
      </c>
      <c r="J194" s="13">
        <f t="shared" si="26"/>
        <v>0</v>
      </c>
      <c r="K194" s="13">
        <f t="shared" si="27"/>
      </c>
      <c r="L194" s="13">
        <f t="shared" si="28"/>
      </c>
      <c r="M194" s="13">
        <f t="shared" si="29"/>
      </c>
    </row>
    <row r="195" spans="2:13" ht="18.75">
      <c r="B195" s="13" t="s">
        <v>329</v>
      </c>
      <c r="C195" s="33" t="s">
        <v>372</v>
      </c>
      <c r="D195" s="15" t="b">
        <v>0</v>
      </c>
      <c r="E195" s="13" t="s">
        <v>69</v>
      </c>
      <c r="F195" s="13">
        <f t="shared" si="25"/>
      </c>
      <c r="J195" s="13">
        <f t="shared" si="26"/>
        <v>0</v>
      </c>
      <c r="K195" s="13">
        <f t="shared" si="27"/>
      </c>
      <c r="L195" s="13">
        <f t="shared" si="28"/>
      </c>
      <c r="M195" s="13">
        <f t="shared" si="29"/>
      </c>
    </row>
    <row r="196" spans="2:13" ht="18.75">
      <c r="B196" s="13" t="s">
        <v>47</v>
      </c>
      <c r="C196" s="33" t="s">
        <v>372</v>
      </c>
      <c r="D196" s="15" t="b">
        <v>0</v>
      </c>
      <c r="E196" s="13" t="s">
        <v>69</v>
      </c>
      <c r="F196" s="13">
        <f t="shared" si="25"/>
      </c>
      <c r="J196" s="13">
        <f t="shared" si="26"/>
        <v>0</v>
      </c>
      <c r="K196" s="13">
        <f t="shared" si="27"/>
      </c>
      <c r="L196" s="13">
        <f t="shared" si="28"/>
      </c>
      <c r="M196" s="13">
        <f t="shared" si="29"/>
      </c>
    </row>
    <row r="197" spans="2:13" ht="18.75">
      <c r="B197" s="13" t="s">
        <v>83</v>
      </c>
      <c r="C197" s="33" t="s">
        <v>372</v>
      </c>
      <c r="D197" s="15" t="b">
        <v>0</v>
      </c>
      <c r="E197" s="13" t="s">
        <v>69</v>
      </c>
      <c r="F197" s="13">
        <f t="shared" si="25"/>
      </c>
      <c r="J197" s="13">
        <f t="shared" si="26"/>
        <v>0</v>
      </c>
      <c r="K197" s="13">
        <f t="shared" si="27"/>
      </c>
      <c r="L197" s="13">
        <f t="shared" si="28"/>
      </c>
      <c r="M197" s="13">
        <f t="shared" si="29"/>
      </c>
    </row>
    <row r="198" spans="2:13" ht="18.75">
      <c r="B198" s="13" t="s">
        <v>330</v>
      </c>
      <c r="C198" s="33" t="s">
        <v>373</v>
      </c>
      <c r="D198" s="15" t="b">
        <v>0</v>
      </c>
      <c r="E198" s="13" t="s">
        <v>205</v>
      </c>
      <c r="F198" s="13">
        <f t="shared" si="25"/>
      </c>
      <c r="J198" s="13">
        <f t="shared" si="26"/>
        <v>0</v>
      </c>
      <c r="K198" s="13">
        <f t="shared" si="27"/>
      </c>
      <c r="L198" s="13">
        <f t="shared" si="28"/>
      </c>
      <c r="M198" s="13">
        <f t="shared" si="29"/>
      </c>
    </row>
    <row r="199" spans="2:13" ht="18.75">
      <c r="B199" s="13" t="s">
        <v>53</v>
      </c>
      <c r="C199" s="34" t="s">
        <v>374</v>
      </c>
      <c r="D199" s="15" t="b">
        <v>0</v>
      </c>
      <c r="E199" s="13" t="s">
        <v>69</v>
      </c>
      <c r="F199" s="13">
        <f t="shared" si="25"/>
      </c>
      <c r="J199" s="13">
        <f t="shared" si="26"/>
        <v>0</v>
      </c>
      <c r="K199" s="13">
        <f t="shared" si="27"/>
      </c>
      <c r="L199" s="13">
        <f t="shared" si="28"/>
      </c>
      <c r="M199" s="13">
        <f t="shared" si="29"/>
      </c>
    </row>
    <row r="200" spans="2:13" ht="18.75">
      <c r="B200" s="13" t="s">
        <v>331</v>
      </c>
      <c r="C200" s="34" t="s">
        <v>375</v>
      </c>
      <c r="D200" s="15" t="b">
        <v>0</v>
      </c>
      <c r="E200" s="13" t="s">
        <v>69</v>
      </c>
      <c r="F200" s="13">
        <f t="shared" si="25"/>
      </c>
      <c r="J200" s="13">
        <f t="shared" si="26"/>
        <v>0</v>
      </c>
      <c r="K200" s="13">
        <f t="shared" si="27"/>
      </c>
      <c r="L200" s="13">
        <f t="shared" si="28"/>
      </c>
      <c r="M200" s="13">
        <f t="shared" si="29"/>
      </c>
    </row>
    <row r="201" spans="2:13" ht="18.75">
      <c r="B201" s="13" t="s">
        <v>332</v>
      </c>
      <c r="C201" s="33" t="s">
        <v>376</v>
      </c>
      <c r="D201" s="15" t="b">
        <v>0</v>
      </c>
      <c r="E201" s="13" t="s">
        <v>69</v>
      </c>
      <c r="F201" s="13">
        <f t="shared" si="25"/>
      </c>
      <c r="J201" s="13">
        <f t="shared" si="26"/>
        <v>0</v>
      </c>
      <c r="K201" s="13">
        <f t="shared" si="27"/>
      </c>
      <c r="L201" s="13">
        <f t="shared" si="28"/>
      </c>
      <c r="M201" s="13">
        <f t="shared" si="29"/>
      </c>
    </row>
    <row r="202" spans="2:13" ht="18.75">
      <c r="B202" s="13" t="s">
        <v>333</v>
      </c>
      <c r="C202" s="33" t="s">
        <v>377</v>
      </c>
      <c r="D202" s="15" t="b">
        <v>0</v>
      </c>
      <c r="E202" s="13" t="s">
        <v>69</v>
      </c>
      <c r="F202" s="13">
        <f t="shared" si="25"/>
      </c>
      <c r="J202" s="13">
        <f t="shared" si="26"/>
        <v>0</v>
      </c>
      <c r="K202" s="13">
        <f t="shared" si="27"/>
      </c>
      <c r="L202" s="13">
        <f t="shared" si="28"/>
      </c>
      <c r="M202" s="13">
        <f t="shared" si="29"/>
      </c>
    </row>
    <row r="203" spans="2:13" ht="18.75">
      <c r="B203" s="13" t="s">
        <v>334</v>
      </c>
      <c r="C203" s="34" t="s">
        <v>378</v>
      </c>
      <c r="D203" s="15" t="b">
        <v>0</v>
      </c>
      <c r="E203" s="13" t="s">
        <v>69</v>
      </c>
      <c r="F203" s="13">
        <f t="shared" si="25"/>
      </c>
      <c r="J203" s="13">
        <f t="shared" si="26"/>
        <v>0</v>
      </c>
      <c r="K203" s="13">
        <f t="shared" si="27"/>
      </c>
      <c r="L203" s="13">
        <f t="shared" si="28"/>
      </c>
      <c r="M203" s="13">
        <f t="shared" si="29"/>
      </c>
    </row>
    <row r="204" spans="2:13" ht="18.75">
      <c r="B204" s="13" t="s">
        <v>335</v>
      </c>
      <c r="C204" s="33" t="s">
        <v>379</v>
      </c>
      <c r="D204" s="15" t="b">
        <v>0</v>
      </c>
      <c r="E204" s="13" t="s">
        <v>69</v>
      </c>
      <c r="F204" s="13">
        <f t="shared" si="25"/>
      </c>
      <c r="J204" s="13">
        <f t="shared" si="26"/>
        <v>0</v>
      </c>
      <c r="K204" s="13">
        <f t="shared" si="27"/>
      </c>
      <c r="L204" s="13">
        <f t="shared" si="28"/>
      </c>
      <c r="M204" s="13">
        <f t="shared" si="29"/>
      </c>
    </row>
    <row r="205" spans="2:13" ht="18.75">
      <c r="B205" s="13" t="s">
        <v>336</v>
      </c>
      <c r="C205" s="33" t="s">
        <v>379</v>
      </c>
      <c r="D205" s="15" t="b">
        <v>0</v>
      </c>
      <c r="E205" s="13" t="s">
        <v>69</v>
      </c>
      <c r="F205" s="13">
        <f t="shared" si="25"/>
      </c>
      <c r="J205" s="13">
        <f t="shared" si="26"/>
        <v>0</v>
      </c>
      <c r="K205" s="13">
        <f t="shared" si="27"/>
      </c>
      <c r="L205" s="13">
        <f t="shared" si="28"/>
      </c>
      <c r="M205" s="13">
        <f t="shared" si="29"/>
      </c>
    </row>
    <row r="206" spans="2:13" ht="18.75">
      <c r="B206" s="13" t="s">
        <v>337</v>
      </c>
      <c r="C206" s="33" t="s">
        <v>379</v>
      </c>
      <c r="D206" s="15" t="b">
        <v>0</v>
      </c>
      <c r="E206" s="13" t="s">
        <v>69</v>
      </c>
      <c r="F206" s="13">
        <f t="shared" si="25"/>
      </c>
      <c r="J206" s="13">
        <f t="shared" si="26"/>
        <v>0</v>
      </c>
      <c r="K206" s="13">
        <f t="shared" si="27"/>
      </c>
      <c r="L206" s="13">
        <f t="shared" si="28"/>
      </c>
      <c r="M206" s="13">
        <f t="shared" si="29"/>
      </c>
    </row>
    <row r="207" spans="2:13" ht="18.75">
      <c r="B207" s="13" t="s">
        <v>338</v>
      </c>
      <c r="C207" s="33" t="s">
        <v>401</v>
      </c>
      <c r="D207" s="15" t="b">
        <v>0</v>
      </c>
      <c r="E207" s="13" t="s">
        <v>69</v>
      </c>
      <c r="F207" s="13">
        <f t="shared" si="25"/>
      </c>
      <c r="J207" s="13">
        <f t="shared" si="26"/>
        <v>0</v>
      </c>
      <c r="K207" s="13">
        <f t="shared" si="27"/>
      </c>
      <c r="L207" s="13">
        <f t="shared" si="28"/>
      </c>
      <c r="M207" s="13">
        <f t="shared" si="29"/>
      </c>
    </row>
    <row r="208" spans="2:13" ht="18.75">
      <c r="B208" s="13" t="s">
        <v>339</v>
      </c>
      <c r="C208" s="33" t="s">
        <v>401</v>
      </c>
      <c r="D208" s="15" t="b">
        <v>0</v>
      </c>
      <c r="E208" s="13" t="s">
        <v>69</v>
      </c>
      <c r="F208" s="13">
        <f t="shared" si="25"/>
      </c>
      <c r="J208" s="13">
        <f t="shared" si="26"/>
        <v>0</v>
      </c>
      <c r="K208" s="13">
        <f t="shared" si="27"/>
      </c>
      <c r="L208" s="13">
        <f t="shared" si="28"/>
      </c>
      <c r="M208" s="13">
        <f t="shared" si="29"/>
      </c>
    </row>
    <row r="209" spans="2:13" ht="18.75">
      <c r="B209" s="13" t="s">
        <v>340</v>
      </c>
      <c r="C209" s="34" t="s">
        <v>402</v>
      </c>
      <c r="D209" s="15" t="b">
        <v>0</v>
      </c>
      <c r="E209" s="13" t="s">
        <v>69</v>
      </c>
      <c r="F209" s="13">
        <f t="shared" si="25"/>
      </c>
      <c r="J209" s="13">
        <f t="shared" si="26"/>
        <v>0</v>
      </c>
      <c r="K209" s="13">
        <f t="shared" si="27"/>
      </c>
      <c r="L209" s="13">
        <f t="shared" si="28"/>
      </c>
      <c r="M209" s="13">
        <f t="shared" si="29"/>
      </c>
    </row>
    <row r="210" spans="2:13" ht="18.75">
      <c r="B210" s="13" t="s">
        <v>341</v>
      </c>
      <c r="C210" s="34" t="s">
        <v>402</v>
      </c>
      <c r="D210" s="15" t="b">
        <v>0</v>
      </c>
      <c r="E210" s="13" t="s">
        <v>69</v>
      </c>
      <c r="F210" s="13">
        <f t="shared" si="25"/>
      </c>
      <c r="J210" s="13">
        <f t="shared" si="26"/>
        <v>0</v>
      </c>
      <c r="K210" s="13">
        <f t="shared" si="27"/>
      </c>
      <c r="L210" s="13">
        <f t="shared" si="28"/>
      </c>
      <c r="M210" s="13">
        <f t="shared" si="29"/>
      </c>
    </row>
    <row r="211" spans="2:13" ht="18.75">
      <c r="B211" s="13" t="s">
        <v>51</v>
      </c>
      <c r="C211" s="34" t="s">
        <v>402</v>
      </c>
      <c r="D211" s="15" t="b">
        <v>0</v>
      </c>
      <c r="E211" s="13" t="s">
        <v>69</v>
      </c>
      <c r="F211" s="13">
        <f t="shared" si="25"/>
      </c>
      <c r="J211" s="13">
        <f t="shared" si="26"/>
        <v>0</v>
      </c>
      <c r="K211" s="13">
        <f t="shared" si="27"/>
      </c>
      <c r="L211" s="13">
        <f t="shared" si="28"/>
      </c>
      <c r="M211" s="13">
        <f t="shared" si="29"/>
      </c>
    </row>
    <row r="212" spans="2:13" ht="18.75">
      <c r="B212" s="13" t="s">
        <v>342</v>
      </c>
      <c r="C212" s="33" t="s">
        <v>380</v>
      </c>
      <c r="D212" s="15" t="b">
        <v>0</v>
      </c>
      <c r="E212" s="13" t="s">
        <v>69</v>
      </c>
      <c r="F212" s="13">
        <f t="shared" si="25"/>
      </c>
      <c r="J212" s="13">
        <f t="shared" si="26"/>
        <v>0</v>
      </c>
      <c r="K212" s="13">
        <f t="shared" si="27"/>
      </c>
      <c r="L212" s="13">
        <f t="shared" si="28"/>
      </c>
      <c r="M212" s="13">
        <f t="shared" si="29"/>
      </c>
    </row>
    <row r="213" spans="2:13" ht="18.75">
      <c r="B213" s="13" t="s">
        <v>343</v>
      </c>
      <c r="C213" s="33" t="s">
        <v>380</v>
      </c>
      <c r="D213" s="15" t="b">
        <v>0</v>
      </c>
      <c r="E213" s="13" t="s">
        <v>69</v>
      </c>
      <c r="F213" s="13">
        <f t="shared" si="25"/>
      </c>
      <c r="J213" s="13">
        <f t="shared" si="26"/>
        <v>0</v>
      </c>
      <c r="K213" s="13">
        <f t="shared" si="27"/>
      </c>
      <c r="L213" s="13">
        <f t="shared" si="28"/>
      </c>
      <c r="M213" s="13">
        <f t="shared" si="29"/>
      </c>
    </row>
    <row r="214" spans="2:13" ht="18.75">
      <c r="B214" s="13" t="s">
        <v>344</v>
      </c>
      <c r="C214" s="33" t="s">
        <v>381</v>
      </c>
      <c r="D214" s="15" t="b">
        <v>0</v>
      </c>
      <c r="E214" s="13" t="s">
        <v>205</v>
      </c>
      <c r="F214" s="13">
        <f t="shared" si="25"/>
      </c>
      <c r="J214" s="13">
        <f t="shared" si="26"/>
        <v>0</v>
      </c>
      <c r="K214" s="13">
        <f t="shared" si="27"/>
      </c>
      <c r="L214" s="13">
        <f t="shared" si="28"/>
      </c>
      <c r="M214" s="13">
        <f t="shared" si="29"/>
      </c>
    </row>
    <row r="215" spans="2:13" ht="18.75">
      <c r="B215" s="13" t="s">
        <v>345</v>
      </c>
      <c r="C215" s="33" t="s">
        <v>381</v>
      </c>
      <c r="D215" s="15" t="b">
        <v>0</v>
      </c>
      <c r="E215" s="13" t="s">
        <v>70</v>
      </c>
      <c r="F215" s="13">
        <f t="shared" si="25"/>
      </c>
      <c r="J215" s="13">
        <f t="shared" si="26"/>
        <v>0</v>
      </c>
      <c r="K215" s="13">
        <f t="shared" si="27"/>
      </c>
      <c r="L215" s="13">
        <f t="shared" si="28"/>
      </c>
      <c r="M215" s="13">
        <f t="shared" si="29"/>
      </c>
    </row>
    <row r="216" spans="2:13" ht="18.75">
      <c r="B216" s="13" t="s">
        <v>45</v>
      </c>
      <c r="C216" s="33" t="s">
        <v>381</v>
      </c>
      <c r="D216" s="15" t="b">
        <v>0</v>
      </c>
      <c r="E216" s="13" t="s">
        <v>205</v>
      </c>
      <c r="F216" s="13">
        <f t="shared" si="25"/>
      </c>
      <c r="J216" s="13">
        <f t="shared" si="26"/>
        <v>0</v>
      </c>
      <c r="K216" s="13">
        <f t="shared" si="27"/>
      </c>
      <c r="L216" s="13">
        <f t="shared" si="28"/>
      </c>
      <c r="M216" s="13">
        <f t="shared" si="29"/>
      </c>
    </row>
    <row r="217" spans="2:13" ht="18.75">
      <c r="B217" s="13" t="s">
        <v>407</v>
      </c>
      <c r="C217" s="34" t="s">
        <v>382</v>
      </c>
      <c r="D217" s="15" t="b">
        <v>0</v>
      </c>
      <c r="E217" s="13" t="s">
        <v>69</v>
      </c>
      <c r="F217" s="13">
        <f t="shared" si="25"/>
      </c>
      <c r="J217" s="13">
        <f t="shared" si="26"/>
        <v>0</v>
      </c>
      <c r="K217" s="13">
        <f t="shared" si="27"/>
      </c>
      <c r="L217" s="13">
        <f t="shared" si="28"/>
      </c>
      <c r="M217" s="13">
        <f t="shared" si="29"/>
      </c>
    </row>
    <row r="218" spans="2:13" ht="18.75">
      <c r="B218" s="13" t="s">
        <v>48</v>
      </c>
      <c r="C218" s="34" t="s">
        <v>383</v>
      </c>
      <c r="D218" s="15" t="b">
        <v>0</v>
      </c>
      <c r="E218" s="13" t="s">
        <v>69</v>
      </c>
      <c r="F218" s="13">
        <f t="shared" si="25"/>
      </c>
      <c r="J218" s="13">
        <f t="shared" si="26"/>
        <v>0</v>
      </c>
      <c r="K218" s="13">
        <f t="shared" si="27"/>
      </c>
      <c r="L218" s="13">
        <f t="shared" si="28"/>
      </c>
      <c r="M218" s="13">
        <f t="shared" si="29"/>
      </c>
    </row>
    <row r="219" spans="2:13" ht="18.75">
      <c r="B219" s="13" t="s">
        <v>346</v>
      </c>
      <c r="C219" s="34" t="s">
        <v>383</v>
      </c>
      <c r="D219" s="15" t="b">
        <v>0</v>
      </c>
      <c r="E219" s="13" t="s">
        <v>69</v>
      </c>
      <c r="F219" s="13">
        <f t="shared" si="25"/>
      </c>
      <c r="J219" s="13">
        <f t="shared" si="26"/>
        <v>0</v>
      </c>
      <c r="K219" s="13">
        <f t="shared" si="27"/>
      </c>
      <c r="L219" s="13">
        <f t="shared" si="28"/>
      </c>
      <c r="M219" s="13">
        <f t="shared" si="29"/>
      </c>
    </row>
    <row r="220" spans="2:13" ht="18.75">
      <c r="B220" s="13" t="s">
        <v>347</v>
      </c>
      <c r="C220" s="33" t="s">
        <v>384</v>
      </c>
      <c r="D220" s="15" t="b">
        <v>0</v>
      </c>
      <c r="E220" s="13" t="s">
        <v>69</v>
      </c>
      <c r="F220" s="13">
        <f t="shared" si="25"/>
      </c>
      <c r="J220" s="13">
        <f t="shared" si="26"/>
        <v>0</v>
      </c>
      <c r="K220" s="13">
        <f t="shared" si="27"/>
      </c>
      <c r="L220" s="13">
        <f t="shared" si="28"/>
      </c>
      <c r="M220" s="13">
        <f t="shared" si="29"/>
      </c>
    </row>
    <row r="221" spans="2:13" ht="18.75">
      <c r="B221" s="13" t="s">
        <v>49</v>
      </c>
      <c r="C221" s="33" t="s">
        <v>384</v>
      </c>
      <c r="D221" s="15" t="b">
        <v>0</v>
      </c>
      <c r="E221" s="13" t="s">
        <v>69</v>
      </c>
      <c r="F221" s="13">
        <f t="shared" si="25"/>
      </c>
      <c r="J221" s="13">
        <f t="shared" si="26"/>
        <v>0</v>
      </c>
      <c r="K221" s="13">
        <f t="shared" si="27"/>
      </c>
      <c r="L221" s="13">
        <f t="shared" si="28"/>
      </c>
      <c r="M221" s="13">
        <f t="shared" si="29"/>
      </c>
    </row>
    <row r="222" spans="2:13" ht="18.75">
      <c r="B222" s="13" t="s">
        <v>40</v>
      </c>
      <c r="C222" s="33" t="s">
        <v>385</v>
      </c>
      <c r="D222" s="15" t="b">
        <v>0</v>
      </c>
      <c r="E222" s="13" t="s">
        <v>69</v>
      </c>
      <c r="F222" s="13">
        <f t="shared" si="25"/>
      </c>
      <c r="J222" s="13">
        <f t="shared" si="26"/>
        <v>0</v>
      </c>
      <c r="K222" s="13">
        <f t="shared" si="27"/>
      </c>
      <c r="L222" s="13">
        <f t="shared" si="28"/>
      </c>
      <c r="M222" s="13">
        <f t="shared" si="29"/>
      </c>
    </row>
    <row r="223" spans="2:13" ht="18.75">
      <c r="B223" s="13" t="s">
        <v>348</v>
      </c>
      <c r="C223" s="33" t="s">
        <v>385</v>
      </c>
      <c r="D223" s="15" t="b">
        <v>0</v>
      </c>
      <c r="E223" s="13" t="s">
        <v>69</v>
      </c>
      <c r="F223" s="13">
        <f t="shared" si="25"/>
      </c>
      <c r="J223" s="13">
        <f t="shared" si="26"/>
        <v>0</v>
      </c>
      <c r="K223" s="13">
        <f t="shared" si="27"/>
      </c>
      <c r="L223" s="13">
        <f t="shared" si="28"/>
      </c>
      <c r="M223" s="13">
        <f t="shared" si="29"/>
      </c>
    </row>
    <row r="224" spans="2:13" ht="18.75">
      <c r="B224" s="13" t="s">
        <v>349</v>
      </c>
      <c r="C224" s="33" t="s">
        <v>386</v>
      </c>
      <c r="D224" s="15" t="b">
        <v>0</v>
      </c>
      <c r="E224" s="13" t="s">
        <v>205</v>
      </c>
      <c r="F224" s="13">
        <f t="shared" si="25"/>
      </c>
      <c r="J224" s="13">
        <f t="shared" si="26"/>
        <v>0</v>
      </c>
      <c r="K224" s="13">
        <f t="shared" si="27"/>
      </c>
      <c r="L224" s="13">
        <f t="shared" si="28"/>
      </c>
      <c r="M224" s="13">
        <f t="shared" si="29"/>
      </c>
    </row>
    <row r="225" spans="2:13" ht="18.75">
      <c r="B225" s="13" t="s">
        <v>350</v>
      </c>
      <c r="C225" s="33" t="s">
        <v>386</v>
      </c>
      <c r="D225" s="15" t="b">
        <v>0</v>
      </c>
      <c r="E225" s="13" t="s">
        <v>205</v>
      </c>
      <c r="F225" s="13">
        <f t="shared" si="25"/>
      </c>
      <c r="J225" s="13">
        <f t="shared" si="26"/>
        <v>0</v>
      </c>
      <c r="K225" s="13">
        <f t="shared" si="27"/>
      </c>
      <c r="L225" s="13">
        <f t="shared" si="28"/>
      </c>
      <c r="M225" s="13">
        <f t="shared" si="29"/>
      </c>
    </row>
    <row r="226" spans="2:13" ht="18.75">
      <c r="B226" s="13" t="s">
        <v>46</v>
      </c>
      <c r="C226" s="33" t="s">
        <v>386</v>
      </c>
      <c r="D226" s="15" t="b">
        <v>0</v>
      </c>
      <c r="E226" s="13" t="s">
        <v>205</v>
      </c>
      <c r="F226" s="13">
        <f t="shared" si="25"/>
      </c>
      <c r="J226" s="13">
        <f t="shared" si="26"/>
        <v>0</v>
      </c>
      <c r="K226" s="13">
        <f t="shared" si="27"/>
      </c>
      <c r="L226" s="13">
        <f t="shared" si="28"/>
      </c>
      <c r="M226" s="13">
        <f t="shared" si="29"/>
      </c>
    </row>
    <row r="227" spans="2:13" ht="18.75">
      <c r="B227" s="13" t="s">
        <v>351</v>
      </c>
      <c r="C227" s="33" t="s">
        <v>403</v>
      </c>
      <c r="D227" s="15" t="b">
        <v>0</v>
      </c>
      <c r="E227" s="13" t="s">
        <v>69</v>
      </c>
      <c r="F227" s="13">
        <f t="shared" si="25"/>
      </c>
      <c r="J227" s="13">
        <f t="shared" si="26"/>
        <v>0</v>
      </c>
      <c r="K227" s="13">
        <f t="shared" si="27"/>
      </c>
      <c r="L227" s="13">
        <f t="shared" si="28"/>
      </c>
      <c r="M227" s="13">
        <f t="shared" si="29"/>
      </c>
    </row>
    <row r="228" spans="2:13" ht="18.75">
      <c r="B228" s="13" t="s">
        <v>406</v>
      </c>
      <c r="C228" s="33" t="s">
        <v>387</v>
      </c>
      <c r="D228" s="15" t="b">
        <v>0</v>
      </c>
      <c r="E228" s="13" t="s">
        <v>69</v>
      </c>
      <c r="F228" s="13">
        <f t="shared" si="25"/>
      </c>
      <c r="J228" s="13">
        <f t="shared" si="26"/>
        <v>0</v>
      </c>
      <c r="K228" s="13">
        <f t="shared" si="27"/>
      </c>
      <c r="L228" s="13">
        <f t="shared" si="28"/>
      </c>
      <c r="M228" s="13">
        <f t="shared" si="29"/>
      </c>
    </row>
    <row r="229" spans="2:13" ht="18.75">
      <c r="B229" s="13" t="s">
        <v>352</v>
      </c>
      <c r="C229" s="34" t="s">
        <v>388</v>
      </c>
      <c r="D229" s="15" t="b">
        <v>0</v>
      </c>
      <c r="E229" s="13" t="s">
        <v>69</v>
      </c>
      <c r="F229" s="13">
        <f t="shared" si="25"/>
      </c>
      <c r="J229" s="13">
        <f t="shared" si="26"/>
        <v>0</v>
      </c>
      <c r="K229" s="13">
        <f t="shared" si="27"/>
      </c>
      <c r="L229" s="13">
        <f t="shared" si="28"/>
      </c>
      <c r="M229" s="13">
        <f t="shared" si="29"/>
      </c>
    </row>
    <row r="230" spans="2:13" ht="18.75">
      <c r="B230" s="13" t="s">
        <v>353</v>
      </c>
      <c r="C230" s="33" t="s">
        <v>389</v>
      </c>
      <c r="D230" s="15" t="b">
        <v>0</v>
      </c>
      <c r="E230" s="13" t="s">
        <v>69</v>
      </c>
      <c r="F230" s="13">
        <f t="shared" si="25"/>
      </c>
      <c r="J230" s="13">
        <f t="shared" si="26"/>
        <v>0</v>
      </c>
      <c r="K230" s="13">
        <f t="shared" si="27"/>
      </c>
      <c r="L230" s="13">
        <f t="shared" si="28"/>
      </c>
      <c r="M230" s="13">
        <f t="shared" si="29"/>
      </c>
    </row>
    <row r="231" spans="2:13" ht="18.75">
      <c r="B231" s="13" t="s">
        <v>354</v>
      </c>
      <c r="C231" s="33" t="s">
        <v>389</v>
      </c>
      <c r="D231" s="15" t="b">
        <v>0</v>
      </c>
      <c r="E231" s="13" t="s">
        <v>69</v>
      </c>
      <c r="F231" s="13">
        <f t="shared" si="25"/>
      </c>
      <c r="J231" s="13">
        <f t="shared" si="26"/>
        <v>0</v>
      </c>
      <c r="K231" s="13">
        <f t="shared" si="27"/>
      </c>
      <c r="L231" s="13">
        <f t="shared" si="28"/>
      </c>
      <c r="M231" s="13">
        <f t="shared" si="29"/>
      </c>
    </row>
    <row r="232" spans="2:13" ht="18.75">
      <c r="B232" s="13" t="s">
        <v>355</v>
      </c>
      <c r="C232" s="33" t="s">
        <v>390</v>
      </c>
      <c r="D232" s="15" t="b">
        <v>0</v>
      </c>
      <c r="E232" s="13" t="s">
        <v>69</v>
      </c>
      <c r="F232" s="13">
        <f t="shared" si="25"/>
      </c>
      <c r="J232" s="13">
        <f t="shared" si="26"/>
        <v>0</v>
      </c>
      <c r="K232" s="13">
        <f t="shared" si="27"/>
      </c>
      <c r="L232" s="13">
        <f t="shared" si="28"/>
      </c>
      <c r="M232" s="13">
        <f t="shared" si="29"/>
      </c>
    </row>
    <row r="233" spans="2:13" ht="18.75">
      <c r="B233" s="13" t="s">
        <v>356</v>
      </c>
      <c r="C233" s="34" t="s">
        <v>391</v>
      </c>
      <c r="D233" s="15" t="b">
        <v>0</v>
      </c>
      <c r="E233" s="13" t="s">
        <v>69</v>
      </c>
      <c r="F233" s="13">
        <f t="shared" si="25"/>
      </c>
      <c r="J233" s="13">
        <f t="shared" si="26"/>
        <v>0</v>
      </c>
      <c r="K233" s="13">
        <f t="shared" si="27"/>
      </c>
      <c r="L233" s="13">
        <f t="shared" si="28"/>
      </c>
      <c r="M233" s="13">
        <f t="shared" si="29"/>
      </c>
    </row>
    <row r="234" spans="2:13" ht="18.75">
      <c r="B234" s="13" t="s">
        <v>43</v>
      </c>
      <c r="C234" s="33" t="s">
        <v>392</v>
      </c>
      <c r="D234" s="15" t="b">
        <v>0</v>
      </c>
      <c r="E234" s="13" t="s">
        <v>69</v>
      </c>
      <c r="F234" s="13">
        <f t="shared" si="25"/>
      </c>
      <c r="J234" s="13">
        <f t="shared" si="26"/>
        <v>0</v>
      </c>
      <c r="K234" s="13">
        <f t="shared" si="27"/>
      </c>
      <c r="L234" s="13">
        <f t="shared" si="28"/>
      </c>
      <c r="M234" s="13">
        <f t="shared" si="29"/>
      </c>
    </row>
    <row r="235" spans="2:13" ht="18.75">
      <c r="B235" s="13" t="s">
        <v>42</v>
      </c>
      <c r="C235" s="33" t="s">
        <v>392</v>
      </c>
      <c r="D235" s="15" t="b">
        <v>0</v>
      </c>
      <c r="E235" s="13" t="s">
        <v>69</v>
      </c>
      <c r="F235" s="13">
        <f t="shared" si="25"/>
      </c>
      <c r="J235" s="13">
        <f t="shared" si="26"/>
        <v>0</v>
      </c>
      <c r="K235" s="13">
        <f t="shared" si="27"/>
      </c>
      <c r="L235" s="13">
        <f t="shared" si="28"/>
      </c>
      <c r="M235" s="13">
        <f t="shared" si="29"/>
      </c>
    </row>
    <row r="236" spans="2:13" ht="18.75">
      <c r="B236" s="13" t="s">
        <v>52</v>
      </c>
      <c r="C236" s="34" t="s">
        <v>393</v>
      </c>
      <c r="D236" s="15" t="b">
        <v>0</v>
      </c>
      <c r="E236" s="13" t="s">
        <v>69</v>
      </c>
      <c r="F236" s="13">
        <f>IF(D236=TRUE,E236,"")</f>
      </c>
      <c r="J236" s="13">
        <f>IF(M236="",J235,J235+1)</f>
        <v>0</v>
      </c>
      <c r="K236" s="13">
        <f>IF(J236=J235,"",J236)</f>
      </c>
      <c r="L236" s="13">
        <f>IF(D236=TRUE,B236,"")</f>
      </c>
      <c r="M236" s="13">
        <f>IF(D236=TRUE,C236,"")</f>
      </c>
    </row>
    <row r="237" spans="2:13" ht="18.75">
      <c r="B237" s="13" t="s">
        <v>357</v>
      </c>
      <c r="C237" s="33" t="s">
        <v>394</v>
      </c>
      <c r="D237" s="15" t="b">
        <v>0</v>
      </c>
      <c r="E237" s="13" t="s">
        <v>70</v>
      </c>
      <c r="F237" s="13">
        <f>IF(D237=TRUE,E237,"")</f>
      </c>
      <c r="J237" s="13">
        <f>IF(M237="",J236,J236+1)</f>
        <v>0</v>
      </c>
      <c r="K237" s="13">
        <f>IF(J237=J236,"",J237)</f>
      </c>
      <c r="L237" s="13">
        <f>IF(D237=TRUE,B237,"")</f>
      </c>
      <c r="M237" s="13">
        <f>IF(D237=TRUE,C237,"")</f>
      </c>
    </row>
    <row r="238" spans="2:13" ht="18.75">
      <c r="B238" s="13" t="s">
        <v>358</v>
      </c>
      <c r="C238" s="33" t="s">
        <v>394</v>
      </c>
      <c r="D238" s="15" t="b">
        <v>0</v>
      </c>
      <c r="E238" s="13" t="s">
        <v>70</v>
      </c>
      <c r="F238" s="13">
        <f>IF(D238=TRUE,E238,"")</f>
      </c>
      <c r="J238" s="13">
        <f>IF(M238="",J237,J237+1)</f>
        <v>0</v>
      </c>
      <c r="K238" s="13">
        <f>IF(J238=J237,"",J238)</f>
      </c>
      <c r="L238" s="13">
        <f>IF(D238=TRUE,B238,"")</f>
      </c>
      <c r="M238" s="13">
        <f>IF(D238=TRUE,C238,"")</f>
      </c>
    </row>
    <row r="239" spans="2:13" ht="18.75">
      <c r="B239" s="13" t="s">
        <v>359</v>
      </c>
      <c r="C239" s="33" t="s">
        <v>394</v>
      </c>
      <c r="D239" s="15" t="b">
        <v>0</v>
      </c>
      <c r="E239" s="13" t="s">
        <v>70</v>
      </c>
      <c r="F239" s="13">
        <f>IF(D239=TRUE,E239,"")</f>
      </c>
      <c r="J239" s="13">
        <f>IF(M239="",J238,J238+1)</f>
        <v>0</v>
      </c>
      <c r="K239" s="13">
        <f>IF(J239=J238,"",J239)</f>
      </c>
      <c r="L239" s="13">
        <f>IF(D239=TRUE,B239,"")</f>
      </c>
      <c r="M239" s="13">
        <f>IF(D239=TRUE,C239,"")</f>
      </c>
    </row>
    <row r="240" spans="2:13" ht="18.75">
      <c r="B240" s="13" t="s">
        <v>44</v>
      </c>
      <c r="C240" s="33" t="s">
        <v>395</v>
      </c>
      <c r="D240" s="15" t="b">
        <v>0</v>
      </c>
      <c r="E240" s="13" t="s">
        <v>205</v>
      </c>
      <c r="F240" s="13">
        <f>IF(D240=TRUE,E240,"")</f>
      </c>
      <c r="J240" s="13">
        <f>IF(M240="",J239,J239+1)</f>
        <v>0</v>
      </c>
      <c r="K240" s="13">
        <f>IF(J240=J239,"",J240)</f>
      </c>
      <c r="L240" s="13">
        <f>IF(D240=TRUE,B240,"")</f>
      </c>
      <c r="M240" s="13">
        <f>IF(D240=TRUE,C240,"")</f>
      </c>
    </row>
  </sheetData>
  <sheetProtection password="C6CA" sheet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421875" style="0" customWidth="1"/>
    <col min="2" max="2" width="54.28125" style="0" customWidth="1"/>
    <col min="3" max="3" width="21.57421875" style="0" customWidth="1"/>
  </cols>
  <sheetData>
    <row r="1" spans="1:5" ht="22.5">
      <c r="A1" s="38" t="s">
        <v>58</v>
      </c>
      <c r="B1" s="38"/>
      <c r="C1" s="38"/>
      <c r="D1" s="11"/>
      <c r="E1" s="11"/>
    </row>
    <row r="2" spans="1:5" ht="15">
      <c r="A2" s="39" t="s">
        <v>413</v>
      </c>
      <c r="B2" s="39"/>
      <c r="C2" s="39"/>
      <c r="D2" s="12"/>
      <c r="E2" s="12"/>
    </row>
    <row r="3" spans="1:5" ht="17.25">
      <c r="A3" s="17" t="s">
        <v>86</v>
      </c>
      <c r="B3" s="18" t="str">
        <f>CONCATENATE(Úvod!B4," ",Úvod!B5)</f>
        <v> </v>
      </c>
      <c r="C3" s="17"/>
      <c r="D3" s="12"/>
      <c r="E3" s="12"/>
    </row>
    <row r="4" spans="1:5" ht="17.25">
      <c r="A4" s="17" t="s">
        <v>87</v>
      </c>
      <c r="B4" s="18">
        <f>CONCATENATE(Úvod!B6)</f>
      </c>
      <c r="C4" s="17"/>
      <c r="D4" s="12"/>
      <c r="E4" s="12"/>
    </row>
    <row r="5" spans="1:5" ht="17.25">
      <c r="A5" s="17" t="s">
        <v>88</v>
      </c>
      <c r="B5" s="17"/>
      <c r="C5" s="18" t="str">
        <f>CONCATENATE(Úvod!D37)</f>
        <v>NESPLNĚNO</v>
      </c>
      <c r="D5" s="12"/>
      <c r="E5" s="12"/>
    </row>
    <row r="6" spans="1:3" ht="13.5" thickBot="1">
      <c r="A6" s="19"/>
      <c r="B6" s="19"/>
      <c r="C6" s="19"/>
    </row>
    <row r="7" spans="1:3" ht="24" customHeight="1">
      <c r="A7" s="20">
        <v>1</v>
      </c>
      <c r="B7" s="23">
        <f>Díla!O7</f>
      </c>
      <c r="C7" s="23">
        <f>Díla!P7</f>
      </c>
    </row>
    <row r="8" spans="1:3" ht="24" customHeight="1">
      <c r="A8" s="21">
        <v>2</v>
      </c>
      <c r="B8" s="24">
        <f>IF(Díla!O8=Díla!O7,"",Díla!O8)</f>
      </c>
      <c r="C8" s="24">
        <f>IF(Díla!O8=Díla!O7,"",Díla!P8)</f>
      </c>
    </row>
    <row r="9" spans="1:3" ht="24" customHeight="1">
      <c r="A9" s="21">
        <v>3</v>
      </c>
      <c r="B9" s="24">
        <f>IF(Díla!O9=Díla!O8,"",Díla!O9)</f>
      </c>
      <c r="C9" s="24">
        <f>IF(Díla!O9=Díla!O8,"",Díla!P9)</f>
      </c>
    </row>
    <row r="10" spans="1:3" ht="24" customHeight="1">
      <c r="A10" s="21">
        <v>4</v>
      </c>
      <c r="B10" s="24">
        <f>IF(Díla!O10=Díla!O9,"",Díla!O10)</f>
      </c>
      <c r="C10" s="24">
        <f>IF(Díla!O10=Díla!O9,"",Díla!P10)</f>
      </c>
    </row>
    <row r="11" spans="1:3" ht="24" customHeight="1">
      <c r="A11" s="21">
        <v>5</v>
      </c>
      <c r="B11" s="24">
        <f>IF(Díla!O11=Díla!O10,"",Díla!O11)</f>
      </c>
      <c r="C11" s="24">
        <f>IF(Díla!O11=Díla!O10,"",Díla!P11)</f>
      </c>
    </row>
    <row r="12" spans="1:3" ht="24" customHeight="1">
      <c r="A12" s="21">
        <v>6</v>
      </c>
      <c r="B12" s="24">
        <f>IF(Díla!O12=Díla!O11,"",Díla!O12)</f>
      </c>
      <c r="C12" s="24">
        <f>IF(Díla!O12=Díla!O11,"",Díla!P12)</f>
      </c>
    </row>
    <row r="13" spans="1:3" ht="24" customHeight="1">
      <c r="A13" s="21">
        <v>7</v>
      </c>
      <c r="B13" s="24">
        <f>IF(Díla!O13=Díla!O12,"",Díla!O13)</f>
      </c>
      <c r="C13" s="24">
        <f>IF(Díla!O13=Díla!O12,"",Díla!P13)</f>
      </c>
    </row>
    <row r="14" spans="1:3" ht="24" customHeight="1">
      <c r="A14" s="21">
        <v>8</v>
      </c>
      <c r="B14" s="24">
        <f>IF(Díla!O14=Díla!O13,"",Díla!O14)</f>
      </c>
      <c r="C14" s="24">
        <f>IF(Díla!O14=Díla!O13,"",Díla!P14)</f>
      </c>
    </row>
    <row r="15" spans="1:3" ht="24" customHeight="1">
      <c r="A15" s="21">
        <v>9</v>
      </c>
      <c r="B15" s="24">
        <f>IF(Díla!O15=Díla!O14,"",Díla!O15)</f>
      </c>
      <c r="C15" s="24">
        <f>IF(Díla!O15=Díla!O14,"",Díla!P15)</f>
      </c>
    </row>
    <row r="16" spans="1:3" ht="24" customHeight="1">
      <c r="A16" s="21">
        <v>10</v>
      </c>
      <c r="B16" s="24">
        <f>IF(Díla!O16=Díla!O15,"",Díla!O16)</f>
      </c>
      <c r="C16" s="24">
        <f>IF(Díla!O16=Díla!O15,"",Díla!P16)</f>
      </c>
    </row>
    <row r="17" spans="1:3" ht="24" customHeight="1">
      <c r="A17" s="21">
        <v>11</v>
      </c>
      <c r="B17" s="24">
        <f>IF(Díla!O17=Díla!O16,"",Díla!O17)</f>
      </c>
      <c r="C17" s="24">
        <f>IF(Díla!O17=Díla!O16,"",Díla!P17)</f>
      </c>
    </row>
    <row r="18" spans="1:3" ht="24" customHeight="1">
      <c r="A18" s="21">
        <v>12</v>
      </c>
      <c r="B18" s="24">
        <f>IF(Díla!O18=Díla!O17,"",Díla!O18)</f>
      </c>
      <c r="C18" s="24">
        <f>IF(Díla!O18=Díla!O17,"",Díla!P18)</f>
      </c>
    </row>
    <row r="19" spans="1:3" ht="24" customHeight="1">
      <c r="A19" s="21">
        <v>13</v>
      </c>
      <c r="B19" s="24">
        <f>IF(Díla!O19=Díla!O18,"",Díla!O19)</f>
      </c>
      <c r="C19" s="24">
        <f>IF(Díla!O19=Díla!O18,"",Díla!P19)</f>
      </c>
    </row>
    <row r="20" spans="1:3" ht="24" customHeight="1">
      <c r="A20" s="21">
        <v>14</v>
      </c>
      <c r="B20" s="24">
        <f>IF(Díla!O20=Díla!O19,"",Díla!O20)</f>
      </c>
      <c r="C20" s="24">
        <f>IF(Díla!O20=Díla!O19,"",Díla!P20)</f>
      </c>
    </row>
    <row r="21" spans="1:3" ht="24" customHeight="1">
      <c r="A21" s="21">
        <v>15</v>
      </c>
      <c r="B21" s="24">
        <f>IF(Díla!O21=Díla!O20,"",Díla!O21)</f>
      </c>
      <c r="C21" s="24">
        <f>IF(Díla!O21=Díla!O20,"",Díla!P21)</f>
      </c>
    </row>
    <row r="22" spans="1:3" ht="24" customHeight="1">
      <c r="A22" s="21">
        <v>16</v>
      </c>
      <c r="B22" s="24">
        <f>IF(Díla!O22=Díla!O21,"",Díla!O22)</f>
      </c>
      <c r="C22" s="24">
        <f>IF(Díla!O22=Díla!O21,"",Díla!P22)</f>
      </c>
    </row>
    <row r="23" spans="1:3" ht="24" customHeight="1">
      <c r="A23" s="21">
        <v>17</v>
      </c>
      <c r="B23" s="24">
        <f>IF(Díla!O23=Díla!O22,"",Díla!O23)</f>
      </c>
      <c r="C23" s="24">
        <f>IF(Díla!O23=Díla!O22,"",Díla!P23)</f>
      </c>
    </row>
    <row r="24" spans="1:3" ht="24" customHeight="1">
      <c r="A24" s="21">
        <v>18</v>
      </c>
      <c r="B24" s="24">
        <f>IF(Díla!O24=Díla!O23,"",Díla!O24)</f>
      </c>
      <c r="C24" s="24">
        <f>IF(Díla!O24=Díla!O23,"",Díla!P24)</f>
      </c>
    </row>
    <row r="25" spans="1:3" ht="24" customHeight="1">
      <c r="A25" s="21">
        <v>19</v>
      </c>
      <c r="B25" s="24">
        <f>IF(Díla!O25=Díla!O24,"",Díla!O25)</f>
      </c>
      <c r="C25" s="24">
        <f>IF(Díla!O25=Díla!O24,"",Díla!P25)</f>
      </c>
    </row>
    <row r="26" spans="1:3" ht="24" customHeight="1" thickBot="1">
      <c r="A26" s="22">
        <v>20</v>
      </c>
      <c r="B26" s="24">
        <f>IF(Díla!O26=Díla!O25,"",Díla!O26)</f>
      </c>
      <c r="C26" s="24">
        <f>IF(Díla!O26=Díla!O25,"",Díla!P26)</f>
      </c>
    </row>
    <row r="27" ht="40.5" customHeight="1"/>
    <row r="28" spans="1:2" ht="12.75">
      <c r="A28" t="s">
        <v>89</v>
      </c>
      <c r="B28" s="25">
        <f ca="1">TODAY()</f>
        <v>44489</v>
      </c>
    </row>
    <row r="30" spans="1:2" ht="12.75">
      <c r="A30" t="s">
        <v>90</v>
      </c>
      <c r="B30" s="26" t="s">
        <v>92</v>
      </c>
    </row>
    <row r="31" ht="12.75">
      <c r="B31" s="27" t="s">
        <v>91</v>
      </c>
    </row>
  </sheetData>
  <sheetProtection password="C6CA" sheet="1" objects="1" scenarios="1" selectLockedCells="1"/>
  <mergeCells count="2">
    <mergeCell ref="A1:C1"/>
    <mergeCell ref="A2:C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Zemědělská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SZeŠ a SOŠ</dc:creator>
  <cp:keywords/>
  <dc:description/>
  <cp:lastModifiedBy>Uzivatel</cp:lastModifiedBy>
  <cp:lastPrinted>2016-11-29T09:42:49Z</cp:lastPrinted>
  <dcterms:created xsi:type="dcterms:W3CDTF">2009-11-26T11:33:18Z</dcterms:created>
  <dcterms:modified xsi:type="dcterms:W3CDTF">2021-10-20T12:40:49Z</dcterms:modified>
  <cp:category/>
  <cp:version/>
  <cp:contentType/>
  <cp:contentStatus/>
</cp:coreProperties>
</file>